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\d$\ADM\Compras\COMPRAS-2019\CHAMAMENTO PÚBLICO\CHAMAMENTO 003-19-Arrancamento e assentamento de paralelepípedos\PASTA FORNECEDOR\"/>
    </mc:Choice>
  </mc:AlternateContent>
  <bookViews>
    <workbookView xWindow="0" yWindow="0" windowWidth="0" windowHeight="0"/>
  </bookViews>
  <sheets>
    <sheet name="ORÇAMENTO" sheetId="1" r:id="rId1"/>
    <sheet name="BDI" sheetId="2" r:id="rId2"/>
    <sheet name="MEMÓRIA" sheetId="3" r:id="rId3"/>
    <sheet name="CRONOGRAMA" sheetId="4" r:id="rId4"/>
    <sheet name="CONTRATADA" sheetId="5" r:id="rId5"/>
    <sheet name="1ª MEDIÇÃO" sheetId="6" r:id="rId6"/>
  </sheets>
  <definedNames>
    <definedName name="_xlnm.Print_Area" localSheetId="3">CRONOGRAMA!$A$1:$G$11</definedName>
  </definedNames>
  <calcPr calcId="152511"/>
</workbook>
</file>

<file path=xl/calcChain.xml><?xml version="1.0" encoding="utf-8"?>
<calcChain xmlns="http://schemas.openxmlformats.org/spreadsheetml/2006/main">
  <c r="E3" i="4" l="1"/>
  <c r="G8" i="4"/>
  <c r="F8" i="4"/>
  <c r="E8" i="4"/>
  <c r="G9" i="4"/>
  <c r="F9" i="4"/>
  <c r="E9" i="4"/>
  <c r="G7" i="4"/>
  <c r="F7" i="4"/>
  <c r="E7" i="4"/>
  <c r="D3" i="5"/>
  <c r="F9" i="1"/>
  <c r="D3" i="3" l="1"/>
  <c r="F8" i="5"/>
  <c r="D3" i="6" l="1"/>
  <c r="F10" i="6"/>
  <c r="G10" i="6" s="1"/>
  <c r="G9" i="6"/>
  <c r="G8" i="5"/>
  <c r="G11" i="6" l="1"/>
  <c r="J9" i="6"/>
  <c r="J10" i="6" l="1"/>
  <c r="K10" i="6" s="1"/>
  <c r="K9" i="6"/>
  <c r="D2" i="3"/>
  <c r="E2" i="4"/>
  <c r="F9" i="5"/>
  <c r="G9" i="5" s="1"/>
  <c r="H29" i="2"/>
  <c r="H26" i="2"/>
  <c r="H22" i="2"/>
  <c r="H16" i="2"/>
  <c r="G11" i="5" l="1"/>
  <c r="G10" i="5"/>
  <c r="J11" i="6"/>
  <c r="K11" i="6"/>
  <c r="B8" i="4"/>
  <c r="B7" i="4"/>
  <c r="C12" i="3" l="1"/>
  <c r="B12" i="3"/>
  <c r="A12" i="3"/>
  <c r="D10" i="3"/>
  <c r="B7" i="3"/>
  <c r="B8" i="3"/>
  <c r="C8" i="3"/>
  <c r="A8" i="3"/>
  <c r="H34" i="2" l="1"/>
  <c r="H35" i="2"/>
  <c r="H33" i="2"/>
  <c r="H30" i="2"/>
  <c r="H27" i="2"/>
  <c r="H23" i="2"/>
  <c r="H19" i="2"/>
  <c r="H36" i="2" l="1"/>
  <c r="H46" i="2" s="1"/>
  <c r="F12" i="1" l="1"/>
  <c r="F12" i="6"/>
  <c r="F12" i="5"/>
  <c r="G12" i="5" s="1"/>
  <c r="G13" i="5" s="1"/>
  <c r="D16" i="3"/>
  <c r="G12" i="6" l="1"/>
  <c r="G13" i="6" s="1"/>
  <c r="K12" i="6"/>
  <c r="K13" i="6" s="1"/>
  <c r="J12" i="6"/>
  <c r="J13" i="6" s="1"/>
  <c r="G9" i="1"/>
  <c r="G8" i="1"/>
  <c r="G11" i="1" l="1"/>
  <c r="G12" i="1" s="1"/>
  <c r="G10" i="1"/>
  <c r="G13" i="1" l="1"/>
  <c r="E10" i="4" l="1"/>
  <c r="E11" i="4" s="1"/>
  <c r="G10" i="4"/>
  <c r="F10" i="4"/>
  <c r="C10" i="4"/>
  <c r="F11" i="4" l="1"/>
  <c r="G11" i="4" s="1"/>
  <c r="D9" i="4"/>
  <c r="D7" i="4"/>
  <c r="D8" i="4"/>
  <c r="D10" i="4" l="1"/>
</calcChain>
</file>

<file path=xl/sharedStrings.xml><?xml version="1.0" encoding="utf-8"?>
<sst xmlns="http://schemas.openxmlformats.org/spreadsheetml/2006/main" count="158" uniqueCount="92">
  <si>
    <t>PREFEITURA MUNICIPAL DE SÃO JOSÉ DO VALE DO RIO PRETO</t>
  </si>
  <si>
    <t>MOEDA : R$</t>
  </si>
  <si>
    <t>Item</t>
  </si>
  <si>
    <t>Cód. EMOP</t>
  </si>
  <si>
    <t>Discriminação</t>
  </si>
  <si>
    <t>Unid.</t>
  </si>
  <si>
    <t>Valor Unit.</t>
  </si>
  <si>
    <t>1.1</t>
  </si>
  <si>
    <t>m²</t>
  </si>
  <si>
    <t>PLANILHA DE CUSTO</t>
  </si>
  <si>
    <t>Quant.</t>
  </si>
  <si>
    <t>Valor total</t>
  </si>
  <si>
    <t>SERVIÇO: CALÇAMENTO</t>
  </si>
  <si>
    <r>
      <t xml:space="preserve">Arrancamento de paralelepípedos, </t>
    </r>
    <r>
      <rPr>
        <b/>
        <sz val="9"/>
        <color indexed="8"/>
        <rFont val="Calibri"/>
        <family val="2"/>
      </rPr>
      <t>inclusive</t>
    </r>
    <r>
      <rPr>
        <sz val="9"/>
        <color indexed="8"/>
        <rFont val="Calibri"/>
        <family val="2"/>
      </rPr>
      <t xml:space="preserve"> afastamento lateral dentro do canteiro de serviço</t>
    </r>
  </si>
  <si>
    <t>05.001.0143-A</t>
  </si>
  <si>
    <t>1.2</t>
  </si>
  <si>
    <t>Conservação de logradouros públicos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</si>
  <si>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</si>
  <si>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</si>
  <si>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</si>
  <si>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</si>
  <si>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</si>
  <si>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</si>
  <si>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</si>
  <si>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</si>
  <si>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</si>
  <si>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</si>
  <si>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</si>
  <si>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</si>
  <si>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</si>
  <si>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</si>
  <si>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</si>
  <si>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</si>
  <si>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</si>
  <si>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</si>
  <si>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</si>
  <si>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</si>
  <si>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</si>
  <si>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</si>
  <si>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</si>
  <si>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</si>
  <si>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</si>
  <si>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</si>
  <si>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</si>
  <si>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</si>
  <si>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</si>
  <si>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</si>
  <si>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</si>
  <si>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</si>
  <si>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</si>
  <si>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</si>
  <si>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</si>
  <si>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</si>
  <si>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</si>
  <si>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</si>
  <si>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</si>
  <si>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</si>
  <si>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</si>
  <si>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</si>
  <si>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</si>
  <si>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SUB TOTAL</t>
  </si>
  <si>
    <t>BDI</t>
  </si>
  <si>
    <t>Sub total geral</t>
  </si>
  <si>
    <t>Total</t>
  </si>
  <si>
    <t>MEMÓRIA DE CÁLCULO</t>
  </si>
  <si>
    <t>m³</t>
  </si>
  <si>
    <t>08.006.0005-F</t>
  </si>
  <si>
    <t>Total =</t>
  </si>
  <si>
    <r>
      <t xml:space="preserve">Assentamento de paralelepípedos com reaproveitamento dos paralelepípedos </t>
    </r>
    <r>
      <rPr>
        <b/>
        <sz val="9"/>
        <color theme="1"/>
        <rFont val="Calibri"/>
        <family val="2"/>
        <scheme val="minor"/>
      </rPr>
      <t>exclusive</t>
    </r>
    <r>
      <rPr>
        <sz val="9"/>
        <color theme="1"/>
        <rFont val="Calibri"/>
        <family val="2"/>
        <scheme val="minor"/>
      </rPr>
      <t xml:space="preserve"> fornecimento de areia, e rejuntamento com betume e cascalhinho</t>
    </r>
  </si>
  <si>
    <t>OBS: Item 08.006.0005-A exceto Item 20.092.0001-A</t>
  </si>
  <si>
    <t>Prefeitura Municipal de São José do Vale do Rio Preto</t>
  </si>
  <si>
    <t>Cronograma Físico Financeiro</t>
  </si>
  <si>
    <t>R$ por item</t>
  </si>
  <si>
    <t>% por item</t>
  </si>
  <si>
    <t>TOTAL GERAL</t>
  </si>
  <si>
    <t>TOTAL ACUMULADO</t>
  </si>
  <si>
    <t>1ª mês</t>
  </si>
  <si>
    <t>2ª mês</t>
  </si>
  <si>
    <t>3ª mês</t>
  </si>
  <si>
    <t>CALÇAMENTO</t>
  </si>
  <si>
    <t>CONSTRUTORA MICA RIO LTDA</t>
  </si>
  <si>
    <t>QUANTIDADE</t>
  </si>
  <si>
    <t>VALOR</t>
  </si>
  <si>
    <t>Medido</t>
  </si>
  <si>
    <t>Saldo</t>
  </si>
  <si>
    <t>DATA: OUT/2018</t>
  </si>
  <si>
    <t>1ª MEDIÇÃO</t>
  </si>
  <si>
    <t>I0 = SET/2018</t>
  </si>
  <si>
    <t>DATA: JANEIRO/2019</t>
  </si>
  <si>
    <t>R$ 46,57 - (R$ 55,00 x 0,1m³) = 41,07</t>
  </si>
  <si>
    <t>BDI 12,03%</t>
  </si>
  <si>
    <t xml:space="preserve">Prazo de Execução: 3 meses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</si>
</sst>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4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9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</cellStyleXfs>
  <cellXfs count="183">
    <xf numFmtId="0" fontId="0" fillId="0" borderId="0" xfId="0"/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24" fillId="3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10" fontId="21" fillId="0" borderId="4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4" fillId="2" borderId="0" xfId="1" applyNumberFormat="1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36" fillId="0" borderId="1" xfId="0" applyNumberFormat="1" applyFont="1" applyBorder="1" applyAlignment="1">
      <alignment horizontal="center" vertical="center"/>
    </xf>
    <xf numFmtId="4" fontId="36" fillId="0" borderId="1" xfId="0" applyNumberFormat="1" applyFont="1" applyBorder="1" applyAlignment="1">
      <alignment horizontal="center" vertical="center"/>
    </xf>
    <xf numFmtId="0" fontId="0" fillId="2" borderId="5" xfId="0" applyFill="1" applyBorder="1"/>
    <xf numFmtId="0" fontId="0" fillId="2" borderId="7" xfId="0" applyFill="1" applyBorder="1"/>
    <xf numFmtId="0" fontId="0" fillId="2" borderId="0" xfId="0" applyFill="1" applyBorder="1"/>
    <xf numFmtId="0" fontId="0" fillId="2" borderId="9" xfId="0" applyFill="1" applyBorder="1"/>
    <xf numFmtId="0" fontId="4" fillId="2" borderId="8" xfId="0" applyFont="1" applyFill="1" applyBorder="1" applyAlignment="1">
      <alignment vertical="center" wrapText="1"/>
    </xf>
    <xf numFmtId="164" fontId="3" fillId="2" borderId="0" xfId="1" applyNumberFormat="1" applyFont="1" applyFill="1" applyBorder="1" applyAlignment="1">
      <alignment vertical="center" wrapText="1"/>
    </xf>
    <xf numFmtId="165" fontId="23" fillId="3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2" fontId="0" fillId="2" borderId="3" xfId="0" applyNumberForma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2" fontId="12" fillId="2" borderId="1" xfId="3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vertical="center"/>
    </xf>
    <xf numFmtId="10" fontId="12" fillId="2" borderId="3" xfId="3" applyNumberFormat="1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5" fillId="2" borderId="5" xfId="0" applyFont="1" applyFill="1" applyBorder="1" applyAlignment="1">
      <alignment vertical="center"/>
    </xf>
    <xf numFmtId="0" fontId="14" fillId="2" borderId="5" xfId="0" applyFont="1" applyFill="1" applyBorder="1" applyAlignment="1">
      <alignment vertical="center"/>
    </xf>
    <xf numFmtId="0" fontId="13" fillId="2" borderId="5" xfId="0" applyFont="1" applyFill="1" applyBorder="1" applyAlignment="1">
      <alignment vertical="center"/>
    </xf>
    <xf numFmtId="0" fontId="13" fillId="2" borderId="5" xfId="0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right" vertical="center"/>
    </xf>
    <xf numFmtId="49" fontId="19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9" fontId="18" fillId="2" borderId="0" xfId="0" applyNumberFormat="1" applyFont="1" applyFill="1" applyBorder="1" applyAlignment="1">
      <alignment horizontal="left" vertical="center"/>
    </xf>
    <xf numFmtId="0" fontId="13" fillId="2" borderId="0" xfId="0" applyFont="1" applyFill="1" applyBorder="1" applyAlignment="1">
      <alignment vertical="center"/>
    </xf>
    <xf numFmtId="0" fontId="0" fillId="2" borderId="0" xfId="0" applyFill="1"/>
    <xf numFmtId="0" fontId="26" fillId="0" borderId="0" xfId="4" applyFont="1" applyAlignment="1">
      <alignment vertical="center"/>
    </xf>
    <xf numFmtId="0" fontId="26" fillId="2" borderId="0" xfId="4" applyFont="1" applyFill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31" fillId="2" borderId="1" xfId="4" applyFont="1" applyFill="1" applyBorder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1" fontId="3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24" fillId="2" borderId="0" xfId="0" applyFont="1" applyFill="1" applyAlignment="1">
      <alignment horizontal="center" vertical="center"/>
    </xf>
    <xf numFmtId="0" fontId="31" fillId="2" borderId="0" xfId="4" applyFont="1" applyFill="1" applyBorder="1" applyAlignment="1">
      <alignment horizontal="center" vertical="center"/>
    </xf>
    <xf numFmtId="0" fontId="31" fillId="2" borderId="0" xfId="4" applyFont="1" applyFill="1" applyBorder="1" applyAlignment="1">
      <alignment horizontal="center" vertical="center" wrapText="1"/>
    </xf>
    <xf numFmtId="0" fontId="33" fillId="2" borderId="0" xfId="0" applyFont="1" applyFill="1" applyAlignment="1">
      <alignment horizontal="left"/>
    </xf>
    <xf numFmtId="0" fontId="33" fillId="2" borderId="0" xfId="0" applyFont="1" applyFill="1" applyAlignment="1">
      <alignment horizontal="center"/>
    </xf>
    <xf numFmtId="0" fontId="33" fillId="2" borderId="0" xfId="0" applyFont="1" applyFill="1"/>
    <xf numFmtId="0" fontId="34" fillId="2" borderId="0" xfId="4" applyFont="1" applyFill="1" applyAlignment="1">
      <alignment horizontal="left"/>
    </xf>
    <xf numFmtId="0" fontId="34" fillId="2" borderId="0" xfId="0" applyFont="1" applyFill="1" applyAlignment="1">
      <alignment horizontal="left"/>
    </xf>
    <xf numFmtId="0" fontId="34" fillId="2" borderId="0" xfId="0" applyFont="1" applyFill="1" applyAlignment="1">
      <alignment horizontal="center"/>
    </xf>
    <xf numFmtId="0" fontId="34" fillId="2" borderId="0" xfId="0" applyFont="1" applyFill="1"/>
    <xf numFmtId="43" fontId="34" fillId="2" borderId="0" xfId="1" applyFont="1" applyFill="1" applyAlignment="1"/>
    <xf numFmtId="43" fontId="25" fillId="2" borderId="0" xfId="1" applyFont="1" applyFill="1" applyAlignment="1">
      <alignment horizontal="right"/>
    </xf>
    <xf numFmtId="0" fontId="25" fillId="2" borderId="1" xfId="4" applyFont="1" applyFill="1" applyBorder="1" applyAlignment="1">
      <alignment horizontal="center" vertical="center"/>
    </xf>
    <xf numFmtId="0" fontId="25" fillId="2" borderId="1" xfId="4" applyFont="1" applyFill="1" applyBorder="1" applyAlignment="1">
      <alignment horizontal="left" vertical="center" wrapText="1"/>
    </xf>
    <xf numFmtId="0" fontId="25" fillId="2" borderId="1" xfId="4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/>
    </xf>
    <xf numFmtId="1" fontId="25" fillId="2" borderId="13" xfId="4" applyNumberFormat="1" applyFont="1" applyFill="1" applyBorder="1" applyAlignment="1">
      <alignment horizontal="center" vertical="center"/>
    </xf>
    <xf numFmtId="0" fontId="26" fillId="2" borderId="13" xfId="4" applyFont="1" applyFill="1" applyBorder="1" applyAlignment="1">
      <alignment vertical="center" wrapText="1"/>
    </xf>
    <xf numFmtId="165" fontId="26" fillId="2" borderId="13" xfId="4" applyNumberFormat="1" applyFont="1" applyFill="1" applyBorder="1" applyAlignment="1">
      <alignment horizontal="center" vertical="center" wrapText="1"/>
    </xf>
    <xf numFmtId="10" fontId="26" fillId="2" borderId="1" xfId="5" applyNumberFormat="1" applyFont="1" applyFill="1" applyBorder="1" applyAlignment="1">
      <alignment horizontal="center" vertical="center" wrapText="1"/>
    </xf>
    <xf numFmtId="165" fontId="27" fillId="2" borderId="1" xfId="0" applyNumberFormat="1" applyFont="1" applyFill="1" applyBorder="1" applyAlignment="1">
      <alignment horizontal="center" vertical="center" wrapText="1"/>
    </xf>
    <xf numFmtId="1" fontId="25" fillId="2" borderId="1" xfId="4" applyNumberFormat="1" applyFont="1" applyFill="1" applyBorder="1" applyAlignment="1">
      <alignment horizontal="center" vertical="center"/>
    </xf>
    <xf numFmtId="165" fontId="26" fillId="2" borderId="1" xfId="4" applyNumberFormat="1" applyFont="1" applyFill="1" applyBorder="1" applyAlignment="1">
      <alignment horizontal="center" vertical="center"/>
    </xf>
    <xf numFmtId="0" fontId="25" fillId="2" borderId="1" xfId="4" applyFont="1" applyFill="1" applyBorder="1" applyAlignment="1">
      <alignment vertical="center"/>
    </xf>
    <xf numFmtId="165" fontId="25" fillId="2" borderId="1" xfId="4" applyNumberFormat="1" applyFont="1" applyFill="1" applyBorder="1" applyAlignment="1">
      <alignment horizontal="center" vertical="center"/>
    </xf>
    <xf numFmtId="10" fontId="25" fillId="2" borderId="1" xfId="5" applyNumberFormat="1" applyFont="1" applyFill="1" applyBorder="1" applyAlignment="1">
      <alignment horizontal="center" vertical="center" wrapText="1"/>
    </xf>
    <xf numFmtId="165" fontId="35" fillId="2" borderId="1" xfId="0" applyNumberFormat="1" applyFont="1" applyFill="1" applyBorder="1" applyAlignment="1">
      <alignment horizontal="center" vertical="center" wrapText="1"/>
    </xf>
    <xf numFmtId="165" fontId="35" fillId="2" borderId="1" xfId="0" applyNumberFormat="1" applyFont="1" applyFill="1" applyBorder="1"/>
    <xf numFmtId="0" fontId="24" fillId="2" borderId="1" xfId="0" applyFont="1" applyFill="1" applyBorder="1"/>
    <xf numFmtId="0" fontId="27" fillId="2" borderId="1" xfId="0" applyFont="1" applyFill="1" applyBorder="1"/>
    <xf numFmtId="165" fontId="35" fillId="2" borderId="1" xfId="0" applyNumberFormat="1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 vertical="center"/>
    </xf>
    <xf numFmtId="43" fontId="34" fillId="2" borderId="0" xfId="1" applyFont="1" applyFill="1" applyAlignment="1">
      <alignment horizontal="left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22" fillId="0" borderId="2" xfId="0" applyFont="1" applyFill="1" applyBorder="1" applyAlignment="1">
      <alignment horizontal="right"/>
    </xf>
    <xf numFmtId="0" fontId="22" fillId="0" borderId="3" xfId="0" applyFont="1" applyFill="1" applyBorder="1" applyAlignment="1">
      <alignment horizontal="right"/>
    </xf>
    <xf numFmtId="0" fontId="23" fillId="3" borderId="2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164" fontId="3" fillId="2" borderId="0" xfId="1" applyNumberFormat="1" applyFont="1" applyFill="1" applyBorder="1" applyAlignment="1">
      <alignment vertical="center" wrapText="1"/>
    </xf>
    <xf numFmtId="164" fontId="3" fillId="2" borderId="0" xfId="1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 indent="10"/>
    </xf>
    <xf numFmtId="0" fontId="5" fillId="2" borderId="3" xfId="0" applyFont="1" applyFill="1" applyBorder="1" applyAlignment="1">
      <alignment horizontal="left" vertical="center" wrapText="1" indent="10"/>
    </xf>
    <xf numFmtId="0" fontId="5" fillId="2" borderId="4" xfId="0" applyFont="1" applyFill="1" applyBorder="1" applyAlignment="1">
      <alignment horizontal="left" vertical="center" wrapText="1" indent="10"/>
    </xf>
    <xf numFmtId="0" fontId="12" fillId="2" borderId="0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0" fontId="12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right" vertical="center"/>
    </xf>
    <xf numFmtId="0" fontId="12" fillId="2" borderId="3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right" vertical="center"/>
    </xf>
    <xf numFmtId="0" fontId="12" fillId="2" borderId="8" xfId="0" applyFont="1" applyFill="1" applyBorder="1" applyAlignment="1">
      <alignment horizontal="right" vertical="center"/>
    </xf>
    <xf numFmtId="0" fontId="12" fillId="2" borderId="10" xfId="0" applyFont="1" applyFill="1" applyBorder="1" applyAlignment="1">
      <alignment horizontal="right" vertical="center"/>
    </xf>
    <xf numFmtId="0" fontId="12" fillId="2" borderId="3" xfId="0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left" vertical="center"/>
    </xf>
    <xf numFmtId="49" fontId="12" fillId="2" borderId="0" xfId="0" applyNumberFormat="1" applyFont="1" applyFill="1" applyBorder="1" applyAlignment="1">
      <alignment horizontal="left" vertical="center"/>
    </xf>
    <xf numFmtId="49" fontId="12" fillId="2" borderId="11" xfId="0" applyNumberFormat="1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/>
    </xf>
    <xf numFmtId="49" fontId="17" fillId="2" borderId="11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12" fillId="2" borderId="2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31" fillId="2" borderId="1" xfId="4" applyFont="1" applyFill="1" applyBorder="1" applyAlignment="1">
      <alignment horizontal="center" vertical="center" wrapText="1"/>
    </xf>
    <xf numFmtId="0" fontId="31" fillId="2" borderId="2" xfId="4" applyFont="1" applyFill="1" applyBorder="1" applyAlignment="1">
      <alignment horizontal="center" vertical="center" wrapText="1"/>
    </xf>
    <xf numFmtId="0" fontId="31" fillId="2" borderId="3" xfId="4" applyFont="1" applyFill="1" applyBorder="1" applyAlignment="1">
      <alignment horizontal="center" vertical="center" wrapText="1"/>
    </xf>
    <xf numFmtId="0" fontId="31" fillId="2" borderId="4" xfId="4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</cellXfs>
  <cellStyles count="6">
    <cellStyle name="Normal" xfId="0" builtinId="0"/>
    <cellStyle name="Normal 2" xfId="4"/>
    <cellStyle name="Normal 3" xfId="2"/>
    <cellStyle name="Porcentagem" xfId="3" builtinId="5"/>
    <cellStyle name="Porcentagem 2" xf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view="pageBreakPreview" zoomScale="120" zoomScaleSheetLayoutView="120" workbookViewId="0">
      <selection activeCell="E8" sqref="E8"/>
    </sheetView>
  </sheetViews>
  <sheetFormatPr defaultRowHeight="15" x14ac:dyDescent="0.25"/>
  <cols>
    <col min="1" max="1" width="4.7109375" bestFit="1" customWidth="1"/>
    <col min="2" max="2" width="11.140625" bestFit="1" customWidth="1"/>
    <col min="3" max="3" width="28.140625" customWidth="1"/>
    <col min="4" max="4" width="5.42578125" customWidth="1"/>
    <col min="5" max="5" width="9.5703125" bestFit="1" customWidth="1"/>
    <col min="6" max="6" width="6.42578125" bestFit="1" customWidth="1"/>
    <col min="7" max="7" width="12.85546875" bestFit="1" customWidth="1"/>
    <col min="8" max="8" width="11.85546875" customWidth="1"/>
    <col min="9" max="9" width="13.42578125" bestFit="1" customWidth="1"/>
  </cols>
  <sheetData>
    <row r="1" spans="1:10" ht="15.75" x14ac:dyDescent="0.25">
      <c r="A1" s="120" t="s">
        <v>0</v>
      </c>
      <c r="B1" s="120"/>
      <c r="C1" s="120"/>
      <c r="D1" s="120"/>
      <c r="E1" s="120"/>
      <c r="F1" s="120"/>
      <c r="G1" s="120"/>
    </row>
    <row r="2" spans="1:10" ht="15.75" customHeight="1" x14ac:dyDescent="0.25">
      <c r="A2" s="121" t="s">
        <v>9</v>
      </c>
      <c r="B2" s="121"/>
      <c r="C2" s="121"/>
      <c r="D2" s="123" t="s">
        <v>88</v>
      </c>
      <c r="E2" s="123"/>
      <c r="F2" s="123"/>
      <c r="G2" s="123"/>
    </row>
    <row r="3" spans="1:10" ht="15.75" x14ac:dyDescent="0.25">
      <c r="A3" s="121" t="s">
        <v>12</v>
      </c>
      <c r="B3" s="121"/>
      <c r="C3" s="121"/>
      <c r="D3" s="122" t="s">
        <v>87</v>
      </c>
      <c r="E3" s="122"/>
      <c r="F3" s="122"/>
      <c r="G3" s="122"/>
    </row>
    <row r="4" spans="1:10" ht="15.75" x14ac:dyDescent="0.25">
      <c r="A4" s="121"/>
      <c r="B4" s="121"/>
      <c r="C4" s="121"/>
      <c r="D4" s="122" t="s">
        <v>1</v>
      </c>
      <c r="E4" s="122"/>
      <c r="F4" s="122"/>
      <c r="G4" s="122"/>
    </row>
    <row r="5" spans="1:10" x14ac:dyDescent="0.25">
      <c r="A5" s="25"/>
      <c r="B5" s="26"/>
      <c r="C5" s="27"/>
      <c r="D5" s="28"/>
      <c r="E5" s="29"/>
      <c r="F5" s="29"/>
      <c r="G5" s="29"/>
    </row>
    <row r="6" spans="1:10" x14ac:dyDescent="0.25">
      <c r="A6" s="1" t="s">
        <v>2</v>
      </c>
      <c r="B6" s="2" t="s">
        <v>3</v>
      </c>
      <c r="C6" s="3" t="s">
        <v>4</v>
      </c>
      <c r="D6" s="4" t="s">
        <v>5</v>
      </c>
      <c r="E6" s="4" t="s">
        <v>6</v>
      </c>
      <c r="F6" s="4" t="s">
        <v>10</v>
      </c>
      <c r="G6" s="4" t="s">
        <v>11</v>
      </c>
    </row>
    <row r="7" spans="1:10" x14ac:dyDescent="0.25">
      <c r="A7" s="4">
        <v>1</v>
      </c>
      <c r="B7" s="124" t="s">
        <v>16</v>
      </c>
      <c r="C7" s="125"/>
      <c r="D7" s="125"/>
      <c r="E7" s="125"/>
      <c r="F7" s="125"/>
      <c r="G7" s="126"/>
    </row>
    <row r="8" spans="1:10" ht="48" x14ac:dyDescent="0.25">
      <c r="A8" s="5" t="s">
        <v>7</v>
      </c>
      <c r="B8" s="10" t="s">
        <v>14</v>
      </c>
      <c r="C8" s="9" t="s">
        <v>13</v>
      </c>
      <c r="D8" s="10" t="s">
        <v>8</v>
      </c>
      <c r="E8" s="11"/>
      <c r="F8" s="6">
        <v>619.9</v>
      </c>
      <c r="G8" s="7">
        <f>F8*E8</f>
        <v>0</v>
      </c>
    </row>
    <row r="9" spans="1:10" ht="84" x14ac:dyDescent="0.25">
      <c r="A9" s="5" t="s">
        <v>15</v>
      </c>
      <c r="B9" s="10" t="s">
        <v>66</v>
      </c>
      <c r="C9" s="9" t="s">
        <v>68</v>
      </c>
      <c r="D9" s="10" t="s">
        <v>8</v>
      </c>
      <c r="E9" s="11"/>
      <c r="F9" s="6">
        <f>F8</f>
        <v>619.9</v>
      </c>
      <c r="G9" s="7">
        <f>F9*E9</f>
        <v>0</v>
      </c>
    </row>
    <row r="10" spans="1:10" ht="15" customHeight="1" x14ac:dyDescent="0.25">
      <c r="A10" s="112" t="s">
        <v>60</v>
      </c>
      <c r="B10" s="113"/>
      <c r="C10" s="113"/>
      <c r="D10" s="113"/>
      <c r="E10" s="113"/>
      <c r="F10" s="114"/>
      <c r="G10" s="12">
        <f>SUM(G8:G9)</f>
        <v>0</v>
      </c>
      <c r="H10" s="13"/>
      <c r="I10" s="13"/>
    </row>
    <row r="11" spans="1:10" x14ac:dyDescent="0.25">
      <c r="A11" s="112" t="s">
        <v>62</v>
      </c>
      <c r="B11" s="113"/>
      <c r="C11" s="113"/>
      <c r="D11" s="113"/>
      <c r="E11" s="113"/>
      <c r="F11" s="114"/>
      <c r="G11" s="12">
        <f>SUM(G8:G9)</f>
        <v>0</v>
      </c>
      <c r="H11" s="13"/>
      <c r="I11" s="13"/>
    </row>
    <row r="12" spans="1:10" x14ac:dyDescent="0.25">
      <c r="A12" s="115" t="s">
        <v>61</v>
      </c>
      <c r="B12" s="116"/>
      <c r="C12" s="116"/>
      <c r="D12" s="116"/>
      <c r="E12" s="116"/>
      <c r="F12" s="24">
        <f>BDI!H46</f>
        <v>0.12025229244777735</v>
      </c>
      <c r="G12" s="12">
        <f>G11*F12</f>
        <v>0</v>
      </c>
      <c r="H12" s="13"/>
    </row>
    <row r="13" spans="1:10" x14ac:dyDescent="0.25">
      <c r="A13" s="117" t="s">
        <v>63</v>
      </c>
      <c r="B13" s="118"/>
      <c r="C13" s="118"/>
      <c r="D13" s="118"/>
      <c r="E13" s="118"/>
      <c r="F13" s="119"/>
      <c r="G13" s="14">
        <f>G11+G12</f>
        <v>0</v>
      </c>
    </row>
    <row r="14" spans="1:10" x14ac:dyDescent="0.25">
      <c r="J14" s="13"/>
    </row>
    <row r="19" spans="2:4" x14ac:dyDescent="0.25">
      <c r="C19" s="13"/>
    </row>
    <row r="22" spans="2:4" x14ac:dyDescent="0.25">
      <c r="B22" s="22"/>
      <c r="C22" s="23"/>
      <c r="D22" s="8"/>
    </row>
  </sheetData>
  <mergeCells count="14">
    <mergeCell ref="A11:F11"/>
    <mergeCell ref="A12:E12"/>
    <mergeCell ref="A13:F13"/>
    <mergeCell ref="A1:G1"/>
    <mergeCell ref="A2:C2"/>
    <mergeCell ref="A3:C3"/>
    <mergeCell ref="F3:G3"/>
    <mergeCell ref="A4:C4"/>
    <mergeCell ref="F4:G4"/>
    <mergeCell ref="A10:F10"/>
    <mergeCell ref="D2:G2"/>
    <mergeCell ref="B7:G7"/>
    <mergeCell ref="D3:E3"/>
    <mergeCell ref="D4:E4"/>
  </mergeCells>
  <pageMargins left="1" right="1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topLeftCell="A19" zoomScale="80" zoomScaleNormal="100" zoomScaleSheetLayoutView="80" workbookViewId="0">
      <selection activeCell="J43" sqref="J43"/>
    </sheetView>
  </sheetViews>
  <sheetFormatPr defaultRowHeight="15" x14ac:dyDescent="0.25"/>
  <cols>
    <col min="7" max="7" width="11.85546875" customWidth="1"/>
    <col min="8" max="8" width="15.140625" bestFit="1" customWidth="1"/>
  </cols>
  <sheetData>
    <row r="1" spans="1:8" ht="18.75" x14ac:dyDescent="0.25">
      <c r="A1" s="166" t="s">
        <v>0</v>
      </c>
      <c r="B1" s="166"/>
      <c r="C1" s="166"/>
      <c r="D1" s="166"/>
      <c r="E1" s="166"/>
      <c r="F1" s="166"/>
      <c r="G1" s="166"/>
      <c r="H1" s="166"/>
    </row>
    <row r="2" spans="1:8" x14ac:dyDescent="0.25">
      <c r="A2" s="44"/>
      <c r="B2" s="44"/>
      <c r="C2" s="44"/>
      <c r="D2" s="44"/>
      <c r="E2" s="44"/>
      <c r="F2" s="44"/>
      <c r="G2" s="44"/>
      <c r="H2" s="44"/>
    </row>
    <row r="3" spans="1:8" x14ac:dyDescent="0.25">
      <c r="A3" s="167" t="s">
        <v>17</v>
      </c>
      <c r="B3" s="142"/>
      <c r="C3" s="142"/>
      <c r="D3" s="142"/>
      <c r="E3" s="142"/>
      <c r="F3" s="142"/>
      <c r="G3" s="142"/>
      <c r="H3" s="168"/>
    </row>
    <row r="4" spans="1:8" x14ac:dyDescent="0.25">
      <c r="A4" s="169"/>
      <c r="B4" s="169"/>
      <c r="C4" s="169"/>
      <c r="D4" s="169"/>
      <c r="E4" s="169"/>
      <c r="F4" s="169"/>
      <c r="G4" s="169"/>
      <c r="H4" s="169"/>
    </row>
    <row r="5" spans="1:8" x14ac:dyDescent="0.25">
      <c r="A5" s="45" t="s">
        <v>18</v>
      </c>
      <c r="B5" s="164" t="s">
        <v>19</v>
      </c>
      <c r="C5" s="165"/>
      <c r="D5" s="45" t="s">
        <v>20</v>
      </c>
      <c r="E5" s="46"/>
      <c r="F5" s="46"/>
      <c r="G5" s="46"/>
      <c r="H5" s="46"/>
    </row>
    <row r="6" spans="1:8" x14ac:dyDescent="0.25">
      <c r="A6" s="45">
        <v>1</v>
      </c>
      <c r="B6" s="164" t="s">
        <v>21</v>
      </c>
      <c r="C6" s="165"/>
      <c r="D6" s="47">
        <v>1</v>
      </c>
      <c r="E6" s="46"/>
      <c r="F6" s="46"/>
      <c r="G6" s="46"/>
      <c r="H6" s="46"/>
    </row>
    <row r="7" spans="1:8" x14ac:dyDescent="0.25">
      <c r="A7" s="45">
        <v>2</v>
      </c>
      <c r="B7" s="164" t="s">
        <v>22</v>
      </c>
      <c r="C7" s="165"/>
      <c r="D7" s="47">
        <v>0.65</v>
      </c>
      <c r="E7" s="46"/>
      <c r="F7" s="46"/>
      <c r="G7" s="46"/>
      <c r="H7" s="46"/>
    </row>
    <row r="8" spans="1:8" x14ac:dyDescent="0.25">
      <c r="A8" s="45">
        <v>3</v>
      </c>
      <c r="B8" s="164" t="s">
        <v>23</v>
      </c>
      <c r="C8" s="165"/>
      <c r="D8" s="47">
        <v>3</v>
      </c>
      <c r="E8" s="46"/>
      <c r="F8" s="46"/>
      <c r="G8" s="46"/>
      <c r="H8" s="46"/>
    </row>
    <row r="9" spans="1:8" x14ac:dyDescent="0.25">
      <c r="A9" s="45">
        <v>4</v>
      </c>
      <c r="B9" s="164" t="s">
        <v>24</v>
      </c>
      <c r="C9" s="165"/>
      <c r="D9" s="47">
        <v>3</v>
      </c>
      <c r="E9" s="46"/>
      <c r="F9" s="46"/>
      <c r="G9" s="46"/>
      <c r="H9" s="46"/>
    </row>
    <row r="10" spans="1:8" x14ac:dyDescent="0.25">
      <c r="A10" s="45">
        <v>5</v>
      </c>
      <c r="B10" s="164" t="s">
        <v>25</v>
      </c>
      <c r="C10" s="165"/>
      <c r="D10" s="47">
        <v>1</v>
      </c>
      <c r="E10" s="46"/>
      <c r="F10" s="46"/>
      <c r="G10" s="46"/>
      <c r="H10" s="46"/>
    </row>
    <row r="11" spans="1:8" x14ac:dyDescent="0.25">
      <c r="A11" s="45">
        <v>6</v>
      </c>
      <c r="B11" s="164" t="s">
        <v>26</v>
      </c>
      <c r="C11" s="165"/>
      <c r="D11" s="47">
        <v>1</v>
      </c>
      <c r="E11" s="46"/>
      <c r="F11" s="46"/>
      <c r="G11" s="46"/>
      <c r="H11" s="46"/>
    </row>
    <row r="12" spans="1:8" x14ac:dyDescent="0.25">
      <c r="A12" s="45">
        <v>7</v>
      </c>
      <c r="B12" s="164" t="s">
        <v>27</v>
      </c>
      <c r="C12" s="165"/>
      <c r="D12" s="47">
        <v>1</v>
      </c>
      <c r="E12" s="46"/>
      <c r="F12" s="46"/>
      <c r="G12" s="46"/>
      <c r="H12" s="46"/>
    </row>
    <row r="13" spans="1:8" x14ac:dyDescent="0.25">
      <c r="A13" s="48"/>
      <c r="B13" s="49"/>
      <c r="C13" s="49"/>
      <c r="D13" s="50"/>
      <c r="E13" s="46"/>
      <c r="F13" s="46"/>
      <c r="G13" s="46"/>
      <c r="H13" s="46"/>
    </row>
    <row r="14" spans="1:8" x14ac:dyDescent="0.25">
      <c r="A14" s="154" t="s">
        <v>28</v>
      </c>
      <c r="B14" s="155"/>
      <c r="C14" s="155"/>
      <c r="D14" s="155"/>
      <c r="E14" s="155"/>
      <c r="F14" s="155"/>
      <c r="G14" s="155"/>
      <c r="H14" s="156"/>
    </row>
    <row r="15" spans="1:8" x14ac:dyDescent="0.25">
      <c r="A15" s="157" t="s">
        <v>29</v>
      </c>
      <c r="B15" s="158"/>
      <c r="C15" s="158"/>
      <c r="D15" s="158"/>
      <c r="E15" s="158"/>
      <c r="F15" s="158"/>
      <c r="G15" s="159"/>
      <c r="H15" s="51" t="s">
        <v>30</v>
      </c>
    </row>
    <row r="16" spans="1:8" x14ac:dyDescent="0.25">
      <c r="A16" s="132" t="s">
        <v>31</v>
      </c>
      <c r="B16" s="133"/>
      <c r="C16" s="133"/>
      <c r="D16" s="133"/>
      <c r="E16" s="133"/>
      <c r="F16" s="133"/>
      <c r="G16" s="134"/>
      <c r="H16" s="52">
        <f>D6</f>
        <v>1</v>
      </c>
    </row>
    <row r="17" spans="1:8" x14ac:dyDescent="0.25">
      <c r="A17" s="132" t="s">
        <v>32</v>
      </c>
      <c r="B17" s="133"/>
      <c r="C17" s="133"/>
      <c r="D17" s="133"/>
      <c r="E17" s="133"/>
      <c r="F17" s="133"/>
      <c r="G17" s="134"/>
      <c r="H17" s="52">
        <v>0.5</v>
      </c>
    </row>
    <row r="18" spans="1:8" x14ac:dyDescent="0.25">
      <c r="A18" s="53" t="s">
        <v>33</v>
      </c>
      <c r="B18" s="54"/>
      <c r="C18" s="54"/>
      <c r="D18" s="54"/>
      <c r="E18" s="54"/>
      <c r="F18" s="55"/>
      <c r="G18" s="56"/>
      <c r="H18" s="52">
        <v>0</v>
      </c>
    </row>
    <row r="19" spans="1:8" x14ac:dyDescent="0.25">
      <c r="A19" s="135" t="s">
        <v>34</v>
      </c>
      <c r="B19" s="136"/>
      <c r="C19" s="136"/>
      <c r="D19" s="136"/>
      <c r="E19" s="136"/>
      <c r="F19" s="136"/>
      <c r="G19" s="136"/>
      <c r="H19" s="52">
        <f>SUM(H16:H18)</f>
        <v>1.5</v>
      </c>
    </row>
    <row r="20" spans="1:8" x14ac:dyDescent="0.25">
      <c r="A20" s="154" t="s">
        <v>35</v>
      </c>
      <c r="B20" s="155"/>
      <c r="C20" s="155"/>
      <c r="D20" s="155"/>
      <c r="E20" s="155"/>
      <c r="F20" s="155"/>
      <c r="G20" s="155"/>
      <c r="H20" s="156"/>
    </row>
    <row r="21" spans="1:8" x14ac:dyDescent="0.25">
      <c r="A21" s="157" t="s">
        <v>29</v>
      </c>
      <c r="B21" s="158"/>
      <c r="C21" s="158"/>
      <c r="D21" s="158"/>
      <c r="E21" s="158"/>
      <c r="F21" s="158"/>
      <c r="G21" s="159"/>
      <c r="H21" s="51" t="s">
        <v>30</v>
      </c>
    </row>
    <row r="22" spans="1:8" x14ac:dyDescent="0.25">
      <c r="A22" s="132" t="s">
        <v>36</v>
      </c>
      <c r="B22" s="133"/>
      <c r="C22" s="133"/>
      <c r="D22" s="133"/>
      <c r="E22" s="133"/>
      <c r="F22" s="133"/>
      <c r="G22" s="134"/>
      <c r="H22" s="52">
        <f>D10</f>
        <v>1</v>
      </c>
    </row>
    <row r="23" spans="1:8" x14ac:dyDescent="0.25">
      <c r="A23" s="135" t="s">
        <v>37</v>
      </c>
      <c r="B23" s="136"/>
      <c r="C23" s="136"/>
      <c r="D23" s="136"/>
      <c r="E23" s="136"/>
      <c r="F23" s="136"/>
      <c r="G23" s="136"/>
      <c r="H23" s="52">
        <f>SUM(H22)</f>
        <v>1</v>
      </c>
    </row>
    <row r="24" spans="1:8" x14ac:dyDescent="0.25">
      <c r="A24" s="154" t="s">
        <v>38</v>
      </c>
      <c r="B24" s="155"/>
      <c r="C24" s="155"/>
      <c r="D24" s="155"/>
      <c r="E24" s="155"/>
      <c r="F24" s="155"/>
      <c r="G24" s="155"/>
      <c r="H24" s="156"/>
    </row>
    <row r="25" spans="1:8" x14ac:dyDescent="0.25">
      <c r="A25" s="157" t="s">
        <v>29</v>
      </c>
      <c r="B25" s="158"/>
      <c r="C25" s="158"/>
      <c r="D25" s="158"/>
      <c r="E25" s="158"/>
      <c r="F25" s="158"/>
      <c r="G25" s="159"/>
      <c r="H25" s="51" t="s">
        <v>30</v>
      </c>
    </row>
    <row r="26" spans="1:8" x14ac:dyDescent="0.25">
      <c r="A26" s="154" t="s">
        <v>39</v>
      </c>
      <c r="B26" s="155"/>
      <c r="C26" s="155"/>
      <c r="D26" s="155"/>
      <c r="E26" s="155"/>
      <c r="F26" s="155"/>
      <c r="G26" s="156"/>
      <c r="H26" s="52">
        <f>D12</f>
        <v>1</v>
      </c>
    </row>
    <row r="27" spans="1:8" x14ac:dyDescent="0.25">
      <c r="A27" s="135" t="s">
        <v>40</v>
      </c>
      <c r="B27" s="136"/>
      <c r="C27" s="136"/>
      <c r="D27" s="136"/>
      <c r="E27" s="136"/>
      <c r="F27" s="136"/>
      <c r="G27" s="136"/>
      <c r="H27" s="52">
        <f>SUM(H26)</f>
        <v>1</v>
      </c>
    </row>
    <row r="28" spans="1:8" x14ac:dyDescent="0.25">
      <c r="A28" s="154" t="s">
        <v>41</v>
      </c>
      <c r="B28" s="160"/>
      <c r="C28" s="160"/>
      <c r="D28" s="160"/>
      <c r="E28" s="160"/>
      <c r="F28" s="160"/>
      <c r="G28" s="161"/>
      <c r="H28" s="57"/>
    </row>
    <row r="29" spans="1:8" x14ac:dyDescent="0.25">
      <c r="A29" s="154" t="s">
        <v>42</v>
      </c>
      <c r="B29" s="160"/>
      <c r="C29" s="160"/>
      <c r="D29" s="160"/>
      <c r="E29" s="160"/>
      <c r="F29" s="160"/>
      <c r="G29" s="161"/>
      <c r="H29" s="47">
        <f>D11</f>
        <v>1</v>
      </c>
    </row>
    <row r="30" spans="1:8" x14ac:dyDescent="0.25">
      <c r="A30" s="135" t="s">
        <v>43</v>
      </c>
      <c r="B30" s="162"/>
      <c r="C30" s="162"/>
      <c r="D30" s="162"/>
      <c r="E30" s="162"/>
      <c r="F30" s="162"/>
      <c r="G30" s="163"/>
      <c r="H30" s="47">
        <f>H29</f>
        <v>1</v>
      </c>
    </row>
    <row r="31" spans="1:8" x14ac:dyDescent="0.25">
      <c r="A31" s="154" t="s">
        <v>44</v>
      </c>
      <c r="B31" s="155"/>
      <c r="C31" s="155"/>
      <c r="D31" s="155"/>
      <c r="E31" s="155"/>
      <c r="F31" s="155"/>
      <c r="G31" s="155"/>
      <c r="H31" s="156"/>
    </row>
    <row r="32" spans="1:8" x14ac:dyDescent="0.25">
      <c r="A32" s="157" t="s">
        <v>29</v>
      </c>
      <c r="B32" s="158"/>
      <c r="C32" s="158"/>
      <c r="D32" s="158"/>
      <c r="E32" s="158"/>
      <c r="F32" s="158"/>
      <c r="G32" s="159"/>
      <c r="H32" s="51" t="s">
        <v>30</v>
      </c>
    </row>
    <row r="33" spans="1:8" x14ac:dyDescent="0.25">
      <c r="A33" s="132" t="s">
        <v>45</v>
      </c>
      <c r="B33" s="133"/>
      <c r="C33" s="133"/>
      <c r="D33" s="133"/>
      <c r="E33" s="133"/>
      <c r="F33" s="133"/>
      <c r="G33" s="134"/>
      <c r="H33" s="52">
        <f>D9</f>
        <v>3</v>
      </c>
    </row>
    <row r="34" spans="1:8" ht="30" customHeight="1" x14ac:dyDescent="0.25">
      <c r="A34" s="132" t="s">
        <v>46</v>
      </c>
      <c r="B34" s="133"/>
      <c r="C34" s="133"/>
      <c r="D34" s="133"/>
      <c r="E34" s="133"/>
      <c r="F34" s="133"/>
      <c r="G34" s="134"/>
      <c r="H34" s="52">
        <f>D8</f>
        <v>3</v>
      </c>
    </row>
    <row r="35" spans="1:8" x14ac:dyDescent="0.25">
      <c r="A35" s="132" t="s">
        <v>47</v>
      </c>
      <c r="B35" s="133"/>
      <c r="C35" s="133"/>
      <c r="D35" s="133"/>
      <c r="E35" s="133"/>
      <c r="F35" s="133"/>
      <c r="G35" s="134"/>
      <c r="H35" s="52">
        <f>D7</f>
        <v>0.65</v>
      </c>
    </row>
    <row r="36" spans="1:8" x14ac:dyDescent="0.25">
      <c r="A36" s="135" t="s">
        <v>48</v>
      </c>
      <c r="B36" s="136"/>
      <c r="C36" s="136"/>
      <c r="D36" s="136"/>
      <c r="E36" s="136"/>
      <c r="F36" s="136"/>
      <c r="G36" s="137"/>
      <c r="H36" s="52">
        <f>SUM(H33:H35)</f>
        <v>6.65</v>
      </c>
    </row>
    <row r="37" spans="1:8" x14ac:dyDescent="0.25">
      <c r="A37" s="58"/>
      <c r="B37" s="59"/>
      <c r="C37" s="60"/>
      <c r="D37" s="61"/>
      <c r="E37" s="61"/>
      <c r="F37" s="61"/>
      <c r="G37" s="61"/>
      <c r="H37" s="62"/>
    </row>
    <row r="38" spans="1:8" x14ac:dyDescent="0.25">
      <c r="A38" s="138" t="s">
        <v>49</v>
      </c>
      <c r="B38" s="138"/>
      <c r="C38" s="138"/>
      <c r="D38" s="138"/>
      <c r="E38" s="138"/>
      <c r="F38" s="138"/>
      <c r="G38" s="138"/>
      <c r="H38" s="138"/>
    </row>
    <row r="39" spans="1:8" x14ac:dyDescent="0.25">
      <c r="A39" s="139" t="s">
        <v>50</v>
      </c>
      <c r="B39" s="142" t="s">
        <v>51</v>
      </c>
      <c r="C39" s="142"/>
      <c r="D39" s="142"/>
      <c r="E39" s="142"/>
      <c r="F39" s="142"/>
      <c r="G39" s="143" t="s">
        <v>52</v>
      </c>
      <c r="H39" s="146" t="s">
        <v>53</v>
      </c>
    </row>
    <row r="40" spans="1:8" x14ac:dyDescent="0.25">
      <c r="A40" s="140"/>
      <c r="B40" s="149"/>
      <c r="C40" s="151" t="s">
        <v>54</v>
      </c>
      <c r="D40" s="152"/>
      <c r="E40" s="152"/>
      <c r="F40" s="152"/>
      <c r="G40" s="144"/>
      <c r="H40" s="147"/>
    </row>
    <row r="41" spans="1:8" x14ac:dyDescent="0.25">
      <c r="A41" s="141"/>
      <c r="B41" s="150"/>
      <c r="C41" s="153"/>
      <c r="D41" s="153"/>
      <c r="E41" s="153"/>
      <c r="F41" s="153"/>
      <c r="G41" s="145"/>
      <c r="H41" s="148"/>
    </row>
    <row r="42" spans="1:8" x14ac:dyDescent="0.25">
      <c r="A42" s="63"/>
      <c r="B42" s="64"/>
      <c r="C42" s="65"/>
      <c r="D42" s="65"/>
      <c r="E42" s="65"/>
      <c r="F42" s="65"/>
      <c r="G42" s="66"/>
      <c r="H42" s="67"/>
    </row>
    <row r="43" spans="1:8" x14ac:dyDescent="0.25">
      <c r="A43" s="127" t="s">
        <v>55</v>
      </c>
      <c r="B43" s="127"/>
      <c r="C43" s="127"/>
      <c r="D43" s="127"/>
      <c r="E43" s="127"/>
      <c r="F43" s="127"/>
      <c r="G43" s="127"/>
      <c r="H43" s="127"/>
    </row>
    <row r="44" spans="1:8" x14ac:dyDescent="0.25">
      <c r="A44" s="127" t="s">
        <v>56</v>
      </c>
      <c r="B44" s="127"/>
      <c r="C44" s="127"/>
      <c r="D44" s="127"/>
      <c r="E44" s="127"/>
      <c r="F44" s="127"/>
      <c r="G44" s="127"/>
      <c r="H44" s="127"/>
    </row>
    <row r="45" spans="1:8" ht="15" customHeight="1" x14ac:dyDescent="0.25">
      <c r="A45" s="127" t="s">
        <v>57</v>
      </c>
      <c r="B45" s="127"/>
      <c r="C45" s="127"/>
      <c r="D45" s="127"/>
      <c r="E45" s="127"/>
      <c r="F45" s="127"/>
      <c r="G45" s="127"/>
      <c r="H45" s="127"/>
    </row>
    <row r="46" spans="1:8" ht="15" customHeight="1" x14ac:dyDescent="0.25">
      <c r="A46" s="130" t="s">
        <v>58</v>
      </c>
      <c r="B46" s="130"/>
      <c r="C46" s="130"/>
      <c r="D46" s="131"/>
      <c r="E46" s="128" t="s">
        <v>59</v>
      </c>
      <c r="F46" s="128"/>
      <c r="G46" s="128"/>
      <c r="H46" s="129">
        <f>((1+H19/100)*(1+H23/100)*(1+H27/100)*(1+H30/100)/(1-H36/100))-1</f>
        <v>0.12025229244777735</v>
      </c>
    </row>
    <row r="47" spans="1:8" x14ac:dyDescent="0.25">
      <c r="A47" s="130"/>
      <c r="B47" s="130"/>
      <c r="C47" s="130"/>
      <c r="D47" s="131"/>
      <c r="E47" s="128"/>
      <c r="F47" s="128"/>
      <c r="G47" s="128"/>
      <c r="H47" s="129"/>
    </row>
  </sheetData>
  <mergeCells count="46">
    <mergeCell ref="B7:C7"/>
    <mergeCell ref="A1:H1"/>
    <mergeCell ref="A3:H3"/>
    <mergeCell ref="A4:H4"/>
    <mergeCell ref="B5:C5"/>
    <mergeCell ref="B6:C6"/>
    <mergeCell ref="A21:G21"/>
    <mergeCell ref="B8:C8"/>
    <mergeCell ref="B9:C9"/>
    <mergeCell ref="B10:C10"/>
    <mergeCell ref="B11:C11"/>
    <mergeCell ref="B12:C12"/>
    <mergeCell ref="A14:H14"/>
    <mergeCell ref="A15:G15"/>
    <mergeCell ref="A16:G16"/>
    <mergeCell ref="A17:G17"/>
    <mergeCell ref="A19:G19"/>
    <mergeCell ref="A20:H20"/>
    <mergeCell ref="A33:G33"/>
    <mergeCell ref="A22:G22"/>
    <mergeCell ref="A23:G23"/>
    <mergeCell ref="A24:H24"/>
    <mergeCell ref="A25:G25"/>
    <mergeCell ref="A26:G26"/>
    <mergeCell ref="A27:G27"/>
    <mergeCell ref="A28:G28"/>
    <mergeCell ref="A29:G29"/>
    <mergeCell ref="A30:G30"/>
    <mergeCell ref="A31:H31"/>
    <mergeCell ref="A32:G32"/>
    <mergeCell ref="A34:G34"/>
    <mergeCell ref="A35:G35"/>
    <mergeCell ref="A36:G36"/>
    <mergeCell ref="A38:H38"/>
    <mergeCell ref="A39:A41"/>
    <mergeCell ref="B39:F39"/>
    <mergeCell ref="G39:G41"/>
    <mergeCell ref="H39:H41"/>
    <mergeCell ref="B40:B41"/>
    <mergeCell ref="C40:F41"/>
    <mergeCell ref="A43:H43"/>
    <mergeCell ref="A44:H44"/>
    <mergeCell ref="E46:G47"/>
    <mergeCell ref="H46:H47"/>
    <mergeCell ref="A45:H45"/>
    <mergeCell ref="A46:D4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120" zoomScaleNormal="100" zoomScaleSheetLayoutView="120" workbookViewId="0">
      <selection activeCell="D2" sqref="D2:G2"/>
    </sheetView>
  </sheetViews>
  <sheetFormatPr defaultRowHeight="15" x14ac:dyDescent="0.25"/>
  <cols>
    <col min="2" max="2" width="11.5703125" bestFit="1" customWidth="1"/>
    <col min="6" max="6" width="33.28515625" bestFit="1" customWidth="1"/>
    <col min="7" max="7" width="11.28515625" customWidth="1"/>
  </cols>
  <sheetData>
    <row r="1" spans="1:9" ht="15.75" x14ac:dyDescent="0.25">
      <c r="A1" s="120" t="s">
        <v>0</v>
      </c>
      <c r="B1" s="120"/>
      <c r="C1" s="120"/>
      <c r="D1" s="120"/>
      <c r="E1" s="120"/>
      <c r="F1" s="120"/>
      <c r="G1" s="120"/>
      <c r="H1" s="20"/>
      <c r="I1" s="20"/>
    </row>
    <row r="2" spans="1:9" ht="15.75" x14ac:dyDescent="0.25">
      <c r="A2" s="121" t="s">
        <v>64</v>
      </c>
      <c r="B2" s="121"/>
      <c r="C2" s="121"/>
      <c r="D2" s="123" t="str">
        <f>ORÇAMENTO!D2</f>
        <v>DATA: JANEIRO/2019</v>
      </c>
      <c r="E2" s="123"/>
      <c r="F2" s="123"/>
      <c r="G2" s="123"/>
      <c r="H2" s="21"/>
      <c r="I2" s="21"/>
    </row>
    <row r="3" spans="1:9" ht="15.75" customHeight="1" x14ac:dyDescent="0.25">
      <c r="A3" s="121" t="s">
        <v>12</v>
      </c>
      <c r="B3" s="121"/>
      <c r="C3" s="121"/>
      <c r="D3" s="123" t="str">
        <f>ORÇAMENTO!D3</f>
        <v>I0 = SET/2018</v>
      </c>
      <c r="E3" s="123"/>
      <c r="F3" s="123"/>
      <c r="G3" s="123"/>
      <c r="H3" s="15"/>
      <c r="I3" s="15"/>
    </row>
    <row r="4" spans="1:9" ht="15.75" x14ac:dyDescent="0.25">
      <c r="A4" s="121"/>
      <c r="B4" s="121"/>
      <c r="C4" s="121"/>
      <c r="D4" s="122" t="s">
        <v>1</v>
      </c>
      <c r="E4" s="122"/>
      <c r="F4" s="122"/>
      <c r="G4" s="122"/>
      <c r="H4" s="16"/>
      <c r="I4" s="17"/>
    </row>
    <row r="5" spans="1:9" ht="15.75" x14ac:dyDescent="0.25">
      <c r="A5" s="70"/>
      <c r="B5" s="70"/>
      <c r="C5" s="70"/>
      <c r="D5" s="70"/>
      <c r="E5" s="70"/>
      <c r="F5" s="70"/>
      <c r="G5" s="70"/>
      <c r="H5" s="69"/>
      <c r="I5" s="69"/>
    </row>
    <row r="6" spans="1:9" x14ac:dyDescent="0.25">
      <c r="A6" s="71" t="s">
        <v>2</v>
      </c>
      <c r="B6" s="174" t="s">
        <v>4</v>
      </c>
      <c r="C6" s="174"/>
      <c r="D6" s="174"/>
      <c r="E6" s="174"/>
      <c r="F6" s="174"/>
      <c r="G6" s="174"/>
      <c r="H6" s="18"/>
      <c r="I6" s="18"/>
    </row>
    <row r="7" spans="1:9" x14ac:dyDescent="0.25">
      <c r="A7" s="72">
        <v>1</v>
      </c>
      <c r="B7" s="175" t="str">
        <f>ORÇAMENTO!B7</f>
        <v>Conservação de logradouros públicos</v>
      </c>
      <c r="C7" s="175"/>
      <c r="D7" s="175"/>
      <c r="E7" s="175"/>
      <c r="F7" s="175"/>
      <c r="G7" s="175"/>
      <c r="H7" s="19"/>
      <c r="I7" s="19"/>
    </row>
    <row r="8" spans="1:9" ht="33.75" customHeight="1" x14ac:dyDescent="0.25">
      <c r="A8" s="73" t="str">
        <f>ORÇAMENTO!A8</f>
        <v>1.1</v>
      </c>
      <c r="B8" s="73" t="str">
        <f>ORÇAMENTO!B8</f>
        <v>05.001.0143-A</v>
      </c>
      <c r="C8" s="171" t="str">
        <f>ORÇAMENTO!C8</f>
        <v>Arrancamento de paralelepípedos, inclusive afastamento lateral dentro do canteiro de serviço</v>
      </c>
      <c r="D8" s="172"/>
      <c r="E8" s="172"/>
      <c r="F8" s="172"/>
      <c r="G8" s="173"/>
      <c r="H8" s="19"/>
      <c r="I8" s="19"/>
    </row>
    <row r="9" spans="1:9" x14ac:dyDescent="0.25">
      <c r="A9" s="74"/>
      <c r="B9" s="74"/>
      <c r="C9" s="74"/>
      <c r="D9" s="74"/>
      <c r="E9" s="74"/>
      <c r="F9" s="74"/>
      <c r="G9" s="74"/>
      <c r="H9" s="19"/>
      <c r="I9" s="19"/>
    </row>
    <row r="10" spans="1:9" x14ac:dyDescent="0.25">
      <c r="A10" s="74"/>
      <c r="B10" s="68"/>
      <c r="C10" s="75" t="s">
        <v>67</v>
      </c>
      <c r="D10" s="76">
        <f>ORÇAMENTO!F8</f>
        <v>619.9</v>
      </c>
      <c r="E10" s="77" t="s">
        <v>65</v>
      </c>
      <c r="F10" s="68"/>
      <c r="G10" s="78"/>
      <c r="H10" s="18"/>
      <c r="I10" s="19"/>
    </row>
    <row r="11" spans="1:9" x14ac:dyDescent="0.25">
      <c r="A11" s="74"/>
      <c r="B11" s="74"/>
      <c r="C11" s="74"/>
      <c r="D11" s="74"/>
      <c r="E11" s="74"/>
      <c r="F11" s="74"/>
      <c r="G11" s="78"/>
      <c r="H11" s="18"/>
      <c r="I11" s="19"/>
    </row>
    <row r="12" spans="1:9" ht="42.75" customHeight="1" x14ac:dyDescent="0.25">
      <c r="A12" s="73" t="str">
        <f>ORÇAMENTO!A9</f>
        <v>1.2</v>
      </c>
      <c r="B12" s="73" t="str">
        <f>ORÇAMENTO!B9</f>
        <v>08.006.0005-F</v>
      </c>
      <c r="C12" s="171" t="str">
        <f>ORÇAMENTO!C9</f>
        <v>Assentamento de paralelepípedos com reaproveitamento dos paralelepípedos exclusive fornecimento de areia, e rejuntamento com betume e cascalhinho</v>
      </c>
      <c r="D12" s="172"/>
      <c r="E12" s="172"/>
      <c r="F12" s="172"/>
      <c r="G12" s="173"/>
    </row>
    <row r="13" spans="1:9" x14ac:dyDescent="0.25">
      <c r="A13" s="79"/>
      <c r="B13" s="79"/>
      <c r="C13" s="170" t="s">
        <v>69</v>
      </c>
      <c r="D13" s="170"/>
      <c r="E13" s="170"/>
      <c r="F13" s="170"/>
      <c r="G13" s="170"/>
    </row>
    <row r="14" spans="1:9" x14ac:dyDescent="0.25">
      <c r="A14" s="79"/>
      <c r="B14" s="79"/>
      <c r="C14" s="80"/>
      <c r="D14" s="80"/>
      <c r="E14" s="80"/>
      <c r="F14" s="80"/>
      <c r="G14" s="80"/>
    </row>
    <row r="15" spans="1:9" ht="15" customHeight="1" x14ac:dyDescent="0.25">
      <c r="A15" s="74"/>
      <c r="B15" s="74"/>
      <c r="C15" s="74"/>
      <c r="D15" s="74"/>
      <c r="E15" s="74"/>
      <c r="F15" s="4" t="s">
        <v>6</v>
      </c>
      <c r="G15" s="74"/>
    </row>
    <row r="16" spans="1:9" x14ac:dyDescent="0.25">
      <c r="A16" s="74"/>
      <c r="B16" s="68"/>
      <c r="C16" s="75" t="s">
        <v>67</v>
      </c>
      <c r="D16" s="76">
        <f>ORÇAMENTO!F9</f>
        <v>619.9</v>
      </c>
      <c r="E16" s="77" t="s">
        <v>65</v>
      </c>
      <c r="F16" s="110" t="s">
        <v>89</v>
      </c>
      <c r="G16" s="78"/>
    </row>
    <row r="17" spans="1:7" x14ac:dyDescent="0.25">
      <c r="A17" s="19"/>
      <c r="G17" s="18"/>
    </row>
  </sheetData>
  <mergeCells count="13">
    <mergeCell ref="A1:G1"/>
    <mergeCell ref="A2:C2"/>
    <mergeCell ref="D2:G2"/>
    <mergeCell ref="A3:C3"/>
    <mergeCell ref="C13:G13"/>
    <mergeCell ref="C12:G12"/>
    <mergeCell ref="A4:C4"/>
    <mergeCell ref="D4:E4"/>
    <mergeCell ref="F4:G4"/>
    <mergeCell ref="B6:G6"/>
    <mergeCell ref="B7:G7"/>
    <mergeCell ref="C8:G8"/>
    <mergeCell ref="D3:G3"/>
  </mergeCells>
  <pageMargins left="0.511811024" right="0.511811024" top="0.78740157499999996" bottom="0.78740157499999996" header="0.31496062000000002" footer="0.31496062000000002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view="pageBreakPreview" zoomScaleNormal="100" zoomScaleSheetLayoutView="100" workbookViewId="0">
      <selection activeCell="I8" sqref="I8"/>
    </sheetView>
  </sheetViews>
  <sheetFormatPr defaultRowHeight="15" x14ac:dyDescent="0.25"/>
  <cols>
    <col min="1" max="1" width="6.140625" customWidth="1"/>
    <col min="2" max="2" width="31.140625" customWidth="1"/>
    <col min="3" max="3" width="13.7109375" customWidth="1"/>
    <col min="4" max="4" width="11.7109375" bestFit="1" customWidth="1"/>
    <col min="5" max="5" width="14.5703125" customWidth="1"/>
    <col min="6" max="7" width="13.7109375" bestFit="1" customWidth="1"/>
  </cols>
  <sheetData>
    <row r="1" spans="1:7" ht="18.75" x14ac:dyDescent="0.3">
      <c r="A1" s="81" t="s">
        <v>70</v>
      </c>
      <c r="B1" s="82"/>
      <c r="C1" s="83"/>
      <c r="D1" s="68"/>
      <c r="E1" s="84"/>
      <c r="F1" s="84"/>
      <c r="G1" s="68"/>
    </row>
    <row r="2" spans="1:7" ht="18.75" x14ac:dyDescent="0.3">
      <c r="A2" s="85" t="s">
        <v>71</v>
      </c>
      <c r="B2" s="86"/>
      <c r="C2" s="87"/>
      <c r="D2" s="68"/>
      <c r="E2" s="85" t="str">
        <f>ORÇAMENTO!D2</f>
        <v>DATA: JANEIRO/2019</v>
      </c>
      <c r="F2" s="85"/>
      <c r="G2" s="68"/>
    </row>
    <row r="3" spans="1:7" ht="18.75" x14ac:dyDescent="0.3">
      <c r="A3" s="85" t="s">
        <v>79</v>
      </c>
      <c r="B3" s="86"/>
      <c r="C3" s="87"/>
      <c r="D3" s="86"/>
      <c r="E3" s="111" t="str">
        <f>ORÇAMENTO!D3</f>
        <v>I0 = SET/2018</v>
      </c>
      <c r="F3" s="88"/>
      <c r="G3" s="89"/>
    </row>
    <row r="4" spans="1:7" ht="18.75" x14ac:dyDescent="0.3">
      <c r="A4" s="85" t="s">
        <v>91</v>
      </c>
      <c r="B4" s="68"/>
      <c r="C4" s="68"/>
      <c r="D4" s="68"/>
      <c r="E4" s="68"/>
      <c r="F4" s="68"/>
      <c r="G4" s="68"/>
    </row>
    <row r="5" spans="1:7" x14ac:dyDescent="0.25">
      <c r="A5" s="68"/>
      <c r="B5" s="68"/>
      <c r="C5" s="68"/>
      <c r="D5" s="68"/>
      <c r="E5" s="68"/>
      <c r="F5" s="68"/>
      <c r="G5" s="68"/>
    </row>
    <row r="6" spans="1:7" ht="31.5" customHeight="1" x14ac:dyDescent="0.25">
      <c r="A6" s="90" t="s">
        <v>2</v>
      </c>
      <c r="B6" s="91" t="s">
        <v>4</v>
      </c>
      <c r="C6" s="92" t="s">
        <v>72</v>
      </c>
      <c r="D6" s="90" t="s">
        <v>73</v>
      </c>
      <c r="E6" s="93" t="s">
        <v>76</v>
      </c>
      <c r="F6" s="93" t="s">
        <v>77</v>
      </c>
      <c r="G6" s="94" t="s">
        <v>78</v>
      </c>
    </row>
    <row r="7" spans="1:7" ht="62.25" customHeight="1" x14ac:dyDescent="0.25">
      <c r="A7" s="95">
        <v>1</v>
      </c>
      <c r="B7" s="96" t="str">
        <f>ORÇAMENTO!C8</f>
        <v>Arrancamento de paralelepípedos, inclusive afastamento lateral dentro do canteiro de serviço</v>
      </c>
      <c r="C7" s="97"/>
      <c r="D7" s="98" t="e">
        <f>C7/C10</f>
        <v>#DIV/0!</v>
      </c>
      <c r="E7" s="99">
        <f>C$7/3</f>
        <v>0</v>
      </c>
      <c r="F7" s="99">
        <f>C$7/3</f>
        <v>0</v>
      </c>
      <c r="G7" s="99">
        <f>C$7/3</f>
        <v>0</v>
      </c>
    </row>
    <row r="8" spans="1:7" ht="102" customHeight="1" x14ac:dyDescent="0.25">
      <c r="A8" s="95">
        <v>2</v>
      </c>
      <c r="B8" s="96" t="str">
        <f>ORÇAMENTO!C9</f>
        <v>Assentamento de paralelepípedos com reaproveitamento dos paralelepípedos exclusive fornecimento de areia, e rejuntamento com betume e cascalhinho</v>
      </c>
      <c r="C8" s="97"/>
      <c r="D8" s="98" t="e">
        <f>C8/C10</f>
        <v>#DIV/0!</v>
      </c>
      <c r="E8" s="99">
        <f>C$8/3</f>
        <v>0</v>
      </c>
      <c r="F8" s="99">
        <f>C$8/3</f>
        <v>0</v>
      </c>
      <c r="G8" s="99">
        <f>C$8/3</f>
        <v>0</v>
      </c>
    </row>
    <row r="9" spans="1:7" ht="15.75" x14ac:dyDescent="0.25">
      <c r="A9" s="100"/>
      <c r="B9" s="102" t="s">
        <v>90</v>
      </c>
      <c r="C9" s="101"/>
      <c r="D9" s="98" t="e">
        <f>C9/C10</f>
        <v>#DIV/0!</v>
      </c>
      <c r="E9" s="99">
        <f>$C9/3</f>
        <v>0</v>
      </c>
      <c r="F9" s="99">
        <f>$C9/3</f>
        <v>0</v>
      </c>
      <c r="G9" s="99">
        <f>$C9/3</f>
        <v>0</v>
      </c>
    </row>
    <row r="10" spans="1:7" ht="15.75" x14ac:dyDescent="0.25">
      <c r="A10" s="100"/>
      <c r="B10" s="102" t="s">
        <v>74</v>
      </c>
      <c r="C10" s="103">
        <f t="shared" ref="C10:G10" si="0">SUM(C7:C9)</f>
        <v>0</v>
      </c>
      <c r="D10" s="104" t="e">
        <f t="shared" si="0"/>
        <v>#DIV/0!</v>
      </c>
      <c r="E10" s="105">
        <f t="shared" si="0"/>
        <v>0</v>
      </c>
      <c r="F10" s="105">
        <f t="shared" si="0"/>
        <v>0</v>
      </c>
      <c r="G10" s="106">
        <f t="shared" si="0"/>
        <v>0</v>
      </c>
    </row>
    <row r="11" spans="1:7" ht="15.75" x14ac:dyDescent="0.25">
      <c r="A11" s="107"/>
      <c r="B11" s="102" t="s">
        <v>75</v>
      </c>
      <c r="C11" s="108"/>
      <c r="D11" s="108"/>
      <c r="E11" s="109">
        <f>E10</f>
        <v>0</v>
      </c>
      <c r="F11" s="109">
        <f>E11+F10</f>
        <v>0</v>
      </c>
      <c r="G11" s="109">
        <f t="shared" ref="G11" si="1">F11+G10</f>
        <v>0</v>
      </c>
    </row>
  </sheetData>
  <pageMargins left="1" right="1" top="1" bottom="1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="120" zoomScaleSheetLayoutView="120" workbookViewId="0">
      <selection activeCell="D4" sqref="D4:E4"/>
    </sheetView>
  </sheetViews>
  <sheetFormatPr defaultRowHeight="15" x14ac:dyDescent="0.25"/>
  <cols>
    <col min="1" max="1" width="4.85546875" bestFit="1" customWidth="1"/>
    <col min="2" max="2" width="12.42578125" bestFit="1" customWidth="1"/>
    <col min="3" max="3" width="28.140625" customWidth="1"/>
    <col min="4" max="4" width="4.7109375" customWidth="1"/>
    <col min="5" max="5" width="10.85546875" customWidth="1"/>
    <col min="6" max="6" width="8.7109375" bestFit="1" customWidth="1"/>
    <col min="7" max="7" width="16.140625" bestFit="1" customWidth="1"/>
    <col min="8" max="8" width="11.85546875" customWidth="1"/>
  </cols>
  <sheetData>
    <row r="1" spans="1:10" ht="15.75" x14ac:dyDescent="0.25">
      <c r="A1" s="120" t="s">
        <v>80</v>
      </c>
      <c r="B1" s="120"/>
      <c r="C1" s="120"/>
      <c r="D1" s="120"/>
      <c r="E1" s="120"/>
      <c r="F1" s="120"/>
      <c r="G1" s="120"/>
    </row>
    <row r="2" spans="1:10" ht="15.75" customHeight="1" x14ac:dyDescent="0.25">
      <c r="A2" s="121" t="s">
        <v>9</v>
      </c>
      <c r="B2" s="121"/>
      <c r="C2" s="121"/>
      <c r="D2" s="123"/>
      <c r="E2" s="123"/>
      <c r="F2" s="123"/>
      <c r="G2" s="123"/>
    </row>
    <row r="3" spans="1:10" ht="15.75" x14ac:dyDescent="0.25">
      <c r="A3" s="121" t="s">
        <v>12</v>
      </c>
      <c r="B3" s="121"/>
      <c r="C3" s="121"/>
      <c r="D3" s="122" t="str">
        <f>ORÇAMENTO!D3</f>
        <v>I0 = SET/2018</v>
      </c>
      <c r="E3" s="122"/>
      <c r="F3" s="122"/>
      <c r="G3" s="122"/>
    </row>
    <row r="4" spans="1:10" ht="15.75" x14ac:dyDescent="0.25">
      <c r="A4" s="121"/>
      <c r="B4" s="121"/>
      <c r="C4" s="121"/>
      <c r="D4" s="122" t="s">
        <v>1</v>
      </c>
      <c r="E4" s="122"/>
      <c r="F4" s="122"/>
      <c r="G4" s="122"/>
    </row>
    <row r="5" spans="1:10" x14ac:dyDescent="0.25">
      <c r="A5" s="25"/>
      <c r="B5" s="26"/>
      <c r="C5" s="27"/>
      <c r="D5" s="28"/>
      <c r="E5" s="29"/>
      <c r="F5" s="29"/>
      <c r="G5" s="29"/>
    </row>
    <row r="6" spans="1:10" ht="25.5" x14ac:dyDescent="0.25">
      <c r="A6" s="1" t="s">
        <v>2</v>
      </c>
      <c r="B6" s="2" t="s">
        <v>3</v>
      </c>
      <c r="C6" s="3" t="s">
        <v>4</v>
      </c>
      <c r="D6" s="4" t="s">
        <v>5</v>
      </c>
      <c r="E6" s="4" t="s">
        <v>6</v>
      </c>
      <c r="F6" s="4" t="s">
        <v>10</v>
      </c>
      <c r="G6" s="4" t="s">
        <v>11</v>
      </c>
    </row>
    <row r="7" spans="1:10" x14ac:dyDescent="0.25">
      <c r="A7" s="4">
        <v>1</v>
      </c>
      <c r="B7" s="124" t="s">
        <v>16</v>
      </c>
      <c r="C7" s="125"/>
      <c r="D7" s="125"/>
      <c r="E7" s="125"/>
      <c r="F7" s="125"/>
      <c r="G7" s="126"/>
    </row>
    <row r="8" spans="1:10" ht="48" x14ac:dyDescent="0.25">
      <c r="A8" s="5" t="s">
        <v>7</v>
      </c>
      <c r="B8" s="10" t="s">
        <v>14</v>
      </c>
      <c r="C8" s="9" t="s">
        <v>13</v>
      </c>
      <c r="D8" s="10" t="s">
        <v>8</v>
      </c>
      <c r="E8" s="11"/>
      <c r="F8" s="6">
        <f>ORÇAMENTO!F8</f>
        <v>619.9</v>
      </c>
      <c r="G8" s="7">
        <f>F8*E8</f>
        <v>0</v>
      </c>
    </row>
    <row r="9" spans="1:10" ht="84" x14ac:dyDescent="0.25">
      <c r="A9" s="5" t="s">
        <v>15</v>
      </c>
      <c r="B9" s="10" t="s">
        <v>66</v>
      </c>
      <c r="C9" s="9" t="s">
        <v>68</v>
      </c>
      <c r="D9" s="10" t="s">
        <v>8</v>
      </c>
      <c r="E9" s="11"/>
      <c r="F9" s="6">
        <f>ORÇAMENTO!F9</f>
        <v>619.9</v>
      </c>
      <c r="G9" s="7">
        <f>F9*E9</f>
        <v>0</v>
      </c>
    </row>
    <row r="10" spans="1:10" ht="15" customHeight="1" x14ac:dyDescent="0.25">
      <c r="A10" s="112" t="s">
        <v>60</v>
      </c>
      <c r="B10" s="113"/>
      <c r="C10" s="113"/>
      <c r="D10" s="113"/>
      <c r="E10" s="113"/>
      <c r="F10" s="114"/>
      <c r="G10" s="12">
        <f>SUM(G8:G9)</f>
        <v>0</v>
      </c>
      <c r="H10" s="13"/>
    </row>
    <row r="11" spans="1:10" x14ac:dyDescent="0.25">
      <c r="A11" s="112" t="s">
        <v>62</v>
      </c>
      <c r="B11" s="113"/>
      <c r="C11" s="113"/>
      <c r="D11" s="113"/>
      <c r="E11" s="113"/>
      <c r="F11" s="114"/>
      <c r="G11" s="12">
        <f>SUM(G8:G9)</f>
        <v>0</v>
      </c>
      <c r="H11" s="13"/>
    </row>
    <row r="12" spans="1:10" x14ac:dyDescent="0.25">
      <c r="A12" s="115" t="s">
        <v>61</v>
      </c>
      <c r="B12" s="116"/>
      <c r="C12" s="116"/>
      <c r="D12" s="116"/>
      <c r="E12" s="116"/>
      <c r="F12" s="24">
        <f>BDI!H46</f>
        <v>0.12025229244777735</v>
      </c>
      <c r="G12" s="12">
        <f>G11*F12</f>
        <v>0</v>
      </c>
    </row>
    <row r="13" spans="1:10" x14ac:dyDescent="0.25">
      <c r="A13" s="117" t="s">
        <v>63</v>
      </c>
      <c r="B13" s="118"/>
      <c r="C13" s="118"/>
      <c r="D13" s="118"/>
      <c r="E13" s="118"/>
      <c r="F13" s="119"/>
      <c r="G13" s="14">
        <f>G11+G12</f>
        <v>0</v>
      </c>
    </row>
    <row r="14" spans="1:10" x14ac:dyDescent="0.25">
      <c r="J14" s="13"/>
    </row>
    <row r="19" spans="2:4" x14ac:dyDescent="0.25">
      <c r="C19" s="13"/>
    </row>
    <row r="22" spans="2:4" x14ac:dyDescent="0.25">
      <c r="B22" s="22"/>
      <c r="C22" s="23"/>
      <c r="D22" s="8"/>
    </row>
  </sheetData>
  <mergeCells count="14">
    <mergeCell ref="A1:G1"/>
    <mergeCell ref="A2:C2"/>
    <mergeCell ref="D2:G2"/>
    <mergeCell ref="A3:C3"/>
    <mergeCell ref="D3:E3"/>
    <mergeCell ref="F3:G3"/>
    <mergeCell ref="A12:E12"/>
    <mergeCell ref="A13:F13"/>
    <mergeCell ref="A4:C4"/>
    <mergeCell ref="D4:E4"/>
    <mergeCell ref="F4:G4"/>
    <mergeCell ref="B7:G7"/>
    <mergeCell ref="A10:F10"/>
    <mergeCell ref="A11:F11"/>
  </mergeCells>
  <pageMargins left="0.51181102362204722" right="0.11811023622047245" top="0.98425196850393704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BreakPreview" zoomScaleSheetLayoutView="100" workbookViewId="0">
      <selection activeCell="M9" sqref="M9"/>
    </sheetView>
  </sheetViews>
  <sheetFormatPr defaultRowHeight="15" x14ac:dyDescent="0.25"/>
  <cols>
    <col min="1" max="1" width="4.85546875" bestFit="1" customWidth="1"/>
    <col min="2" max="2" width="12.42578125" bestFit="1" customWidth="1"/>
    <col min="3" max="3" width="30" bestFit="1" customWidth="1"/>
    <col min="4" max="4" width="4.5703125" bestFit="1" customWidth="1"/>
    <col min="5" max="5" width="9.28515625" bestFit="1" customWidth="1"/>
    <col min="6" max="6" width="6.42578125" bestFit="1" customWidth="1"/>
    <col min="7" max="7" width="12.85546875" bestFit="1" customWidth="1"/>
    <col min="8" max="8" width="7" bestFit="1" customWidth="1"/>
    <col min="9" max="9" width="6.28515625" customWidth="1"/>
    <col min="10" max="10" width="13.5703125" bestFit="1" customWidth="1"/>
    <col min="11" max="11" width="15.7109375" bestFit="1" customWidth="1"/>
  </cols>
  <sheetData>
    <row r="1" spans="1:11" ht="15.75" x14ac:dyDescent="0.25">
      <c r="A1" s="181" t="s">
        <v>80</v>
      </c>
      <c r="B1" s="182"/>
      <c r="C1" s="182"/>
      <c r="D1" s="182"/>
      <c r="E1" s="182"/>
      <c r="F1" s="182"/>
      <c r="G1" s="182"/>
      <c r="H1" s="37"/>
      <c r="I1" s="37"/>
      <c r="J1" s="37"/>
      <c r="K1" s="38"/>
    </row>
    <row r="2" spans="1:11" ht="15.75" customHeight="1" x14ac:dyDescent="0.25">
      <c r="A2" s="178" t="s">
        <v>9</v>
      </c>
      <c r="B2" s="121"/>
      <c r="C2" s="121"/>
      <c r="D2" s="123"/>
      <c r="E2" s="123"/>
      <c r="F2" s="123"/>
      <c r="G2" s="123"/>
      <c r="H2" s="39"/>
      <c r="I2" s="39"/>
      <c r="J2" s="39"/>
      <c r="K2" s="40"/>
    </row>
    <row r="3" spans="1:11" ht="15.75" customHeight="1" x14ac:dyDescent="0.25">
      <c r="A3" s="178" t="s">
        <v>12</v>
      </c>
      <c r="B3" s="121"/>
      <c r="C3" s="121"/>
      <c r="D3" s="123" t="str">
        <f>ORÇAMENTO!D3</f>
        <v>I0 = SET/2018</v>
      </c>
      <c r="E3" s="123"/>
      <c r="F3" s="123"/>
      <c r="G3" s="123"/>
      <c r="H3" s="39"/>
      <c r="I3" s="39"/>
      <c r="J3" s="39"/>
      <c r="K3" s="40"/>
    </row>
    <row r="4" spans="1:11" ht="15.75" x14ac:dyDescent="0.25">
      <c r="A4" s="178" t="s">
        <v>85</v>
      </c>
      <c r="B4" s="121"/>
      <c r="C4" s="121"/>
      <c r="D4" s="122" t="s">
        <v>1</v>
      </c>
      <c r="E4" s="122"/>
      <c r="F4" s="122"/>
      <c r="G4" s="122"/>
      <c r="H4" s="39"/>
      <c r="I4" s="39"/>
      <c r="J4" s="39"/>
      <c r="K4" s="40"/>
    </row>
    <row r="5" spans="1:11" ht="15.75" x14ac:dyDescent="0.25">
      <c r="A5" s="179" t="s">
        <v>86</v>
      </c>
      <c r="B5" s="180"/>
      <c r="C5" s="180"/>
      <c r="D5" s="42"/>
      <c r="E5" s="42"/>
      <c r="F5" s="42"/>
      <c r="G5" s="42"/>
      <c r="H5" s="39"/>
      <c r="I5" s="39"/>
      <c r="J5" s="39"/>
      <c r="K5" s="40"/>
    </row>
    <row r="6" spans="1:11" x14ac:dyDescent="0.25">
      <c r="A6" s="41"/>
      <c r="B6" s="26"/>
      <c r="C6" s="27"/>
      <c r="D6" s="28"/>
      <c r="E6" s="29"/>
      <c r="F6" s="29"/>
      <c r="G6" s="29"/>
      <c r="H6" s="39"/>
      <c r="I6" s="39"/>
      <c r="J6" s="39"/>
      <c r="K6" s="40"/>
    </row>
    <row r="7" spans="1:11" x14ac:dyDescent="0.25">
      <c r="A7" s="1" t="s">
        <v>2</v>
      </c>
      <c r="B7" s="2" t="s">
        <v>3</v>
      </c>
      <c r="C7" s="3" t="s">
        <v>4</v>
      </c>
      <c r="D7" s="31" t="s">
        <v>5</v>
      </c>
      <c r="E7" s="4" t="s">
        <v>6</v>
      </c>
      <c r="F7" s="4" t="s">
        <v>10</v>
      </c>
      <c r="G7" s="4" t="s">
        <v>11</v>
      </c>
      <c r="H7" s="176" t="s">
        <v>81</v>
      </c>
      <c r="I7" s="177"/>
      <c r="J7" s="176" t="s">
        <v>82</v>
      </c>
      <c r="K7" s="177"/>
    </row>
    <row r="8" spans="1:11" x14ac:dyDescent="0.25">
      <c r="A8" s="4">
        <v>1</v>
      </c>
      <c r="B8" s="124" t="s">
        <v>16</v>
      </c>
      <c r="C8" s="125"/>
      <c r="D8" s="125"/>
      <c r="E8" s="125"/>
      <c r="F8" s="125"/>
      <c r="G8" s="126"/>
      <c r="H8" s="30" t="s">
        <v>83</v>
      </c>
      <c r="I8" s="30" t="s">
        <v>84</v>
      </c>
      <c r="J8" s="30" t="s">
        <v>83</v>
      </c>
      <c r="K8" s="30" t="s">
        <v>84</v>
      </c>
    </row>
    <row r="9" spans="1:11" ht="36" x14ac:dyDescent="0.25">
      <c r="A9" s="5" t="s">
        <v>7</v>
      </c>
      <c r="B9" s="10" t="s">
        <v>14</v>
      </c>
      <c r="C9" s="9" t="s">
        <v>13</v>
      </c>
      <c r="D9" s="10" t="s">
        <v>8</v>
      </c>
      <c r="E9" s="11"/>
      <c r="F9" s="6">
        <v>416.26150000000001</v>
      </c>
      <c r="G9" s="7">
        <f>F9*E9</f>
        <v>0</v>
      </c>
      <c r="H9" s="36"/>
      <c r="I9" s="33"/>
      <c r="J9" s="35">
        <f>H9*E9</f>
        <v>0</v>
      </c>
      <c r="K9" s="32">
        <f>G9-J9</f>
        <v>0</v>
      </c>
    </row>
    <row r="10" spans="1:11" ht="72" x14ac:dyDescent="0.25">
      <c r="A10" s="5" t="s">
        <v>15</v>
      </c>
      <c r="B10" s="10" t="s">
        <v>66</v>
      </c>
      <c r="C10" s="9" t="s">
        <v>68</v>
      </c>
      <c r="D10" s="10" t="s">
        <v>8</v>
      </c>
      <c r="E10" s="11"/>
      <c r="F10" s="6">
        <f>F9</f>
        <v>416.26150000000001</v>
      </c>
      <c r="G10" s="7">
        <f>F10*E10</f>
        <v>0</v>
      </c>
      <c r="H10" s="36"/>
      <c r="I10" s="33"/>
      <c r="J10" s="35">
        <f>H10*E10</f>
        <v>0</v>
      </c>
      <c r="K10" s="32">
        <f>G10-J10</f>
        <v>0</v>
      </c>
    </row>
    <row r="11" spans="1:11" ht="15" customHeight="1" x14ac:dyDescent="0.25">
      <c r="A11" s="112" t="s">
        <v>62</v>
      </c>
      <c r="B11" s="113"/>
      <c r="C11" s="113"/>
      <c r="D11" s="113"/>
      <c r="E11" s="113"/>
      <c r="F11" s="114"/>
      <c r="G11" s="34">
        <f>SUM(G9:G10)</f>
        <v>0</v>
      </c>
      <c r="H11" s="12"/>
      <c r="I11" s="12"/>
      <c r="J11" s="12">
        <f t="shared" ref="J11:K11" si="0">SUM(J9:J10)</f>
        <v>0</v>
      </c>
      <c r="K11" s="34">
        <f t="shared" si="0"/>
        <v>0</v>
      </c>
    </row>
    <row r="12" spans="1:11" x14ac:dyDescent="0.25">
      <c r="A12" s="115" t="s">
        <v>61</v>
      </c>
      <c r="B12" s="116"/>
      <c r="C12" s="116"/>
      <c r="D12" s="116"/>
      <c r="E12" s="116"/>
      <c r="F12" s="24">
        <f>BDI!H46</f>
        <v>0.12025229244777735</v>
      </c>
      <c r="G12" s="34">
        <f>G11*F12</f>
        <v>0</v>
      </c>
      <c r="H12" s="12"/>
      <c r="I12" s="12"/>
      <c r="J12" s="12">
        <f>J11*F12</f>
        <v>0</v>
      </c>
      <c r="K12" s="34">
        <f>K11*F12</f>
        <v>0</v>
      </c>
    </row>
    <row r="13" spans="1:11" x14ac:dyDescent="0.25">
      <c r="A13" s="117" t="s">
        <v>63</v>
      </c>
      <c r="B13" s="118"/>
      <c r="C13" s="118"/>
      <c r="D13" s="118"/>
      <c r="E13" s="118"/>
      <c r="F13" s="119"/>
      <c r="G13" s="14">
        <f>G11+G12</f>
        <v>0</v>
      </c>
      <c r="H13" s="14"/>
      <c r="I13" s="14"/>
      <c r="J13" s="43">
        <f>J11+J12</f>
        <v>0</v>
      </c>
      <c r="K13" s="14">
        <f>K11+K12</f>
        <v>0</v>
      </c>
    </row>
    <row r="16" spans="1:11" x14ac:dyDescent="0.25">
      <c r="C16" s="13"/>
    </row>
    <row r="19" spans="2:4" x14ac:dyDescent="0.25">
      <c r="B19" s="22"/>
      <c r="C19" s="23"/>
      <c r="D19" s="8"/>
    </row>
  </sheetData>
  <mergeCells count="15">
    <mergeCell ref="A1:G1"/>
    <mergeCell ref="A2:C2"/>
    <mergeCell ref="D2:G2"/>
    <mergeCell ref="A3:C3"/>
    <mergeCell ref="A12:E12"/>
    <mergeCell ref="A13:F13"/>
    <mergeCell ref="H7:I7"/>
    <mergeCell ref="J7:K7"/>
    <mergeCell ref="D3:G3"/>
    <mergeCell ref="A4:C4"/>
    <mergeCell ref="D4:E4"/>
    <mergeCell ref="F4:G4"/>
    <mergeCell ref="B8:G8"/>
    <mergeCell ref="A11:F11"/>
    <mergeCell ref="A5:C5"/>
  </mergeCells>
  <pageMargins left="0.9055118110236221" right="0.11811023622047245" top="0.98425196850393704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ORÇAMENTO</vt:lpstr>
      <vt:lpstr>BDI</vt:lpstr>
      <vt:lpstr>MEMÓRIA</vt:lpstr>
      <vt:lpstr>CRONOGRAMA</vt:lpstr>
      <vt:lpstr>CONTRATADA</vt:lpstr>
      <vt:lpstr>1ª MEDIÇÃO</vt:lpstr>
      <vt:lpstr>CRONOGRAMA!Area_de_impressao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engenheiro</dc:creator>
  <cp:lastModifiedBy>Usuário do Windows</cp:lastModifiedBy>
  <cp:lastPrinted>2019-01-02T17:11:11Z</cp:lastPrinted>
  <dcterms:created xsi:type="dcterms:W3CDTF">2018-01-15T16:03:39Z</dcterms:created>
  <dcterms:modified xsi:type="dcterms:W3CDTF">2019-01-22T15:20:20Z</dcterms:modified>
</cp:coreProperties>
</file>