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410" windowHeight="7545"/>
  </bookViews>
  <sheets>
    <sheet name="Orçamento" sheetId="1" r:id="rId1"/>
    <sheet name="BDI" sheetId="2" r:id="rId2"/>
    <sheet name="Memória de Cálculo" sheetId="3" r:id="rId3"/>
    <sheet name="Cronograma" sheetId="4" r:id="rId4"/>
  </sheets>
  <externalReferences>
    <externalReference r:id="rId5"/>
  </externalReferences>
  <calcPr calcId="124519"/>
</workbook>
</file>

<file path=xl/calcChain.xml><?xml version="1.0" encoding="utf-8"?>
<calcChain xmlns="http://schemas.openxmlformats.org/spreadsheetml/2006/main">
  <c r="A4" i="3"/>
  <c r="A3"/>
  <c r="A4" i="4"/>
  <c r="A5"/>
  <c r="A3"/>
  <c r="B14"/>
  <c r="B13"/>
  <c r="B12"/>
  <c r="B11"/>
  <c r="B9"/>
  <c r="E26" i="3"/>
  <c r="B10" i="4"/>
  <c r="C16" l="1"/>
  <c r="D12" l="1"/>
  <c r="D10"/>
  <c r="D14"/>
  <c r="D13"/>
  <c r="D9"/>
  <c r="D16" s="1"/>
  <c r="D11"/>
  <c r="D15"/>
  <c r="E17"/>
  <c r="F17" l="1"/>
  <c r="G20" i="1" l="1"/>
  <c r="G15"/>
  <c r="G16" s="1"/>
  <c r="G9"/>
  <c r="H28" i="2" l="1"/>
  <c r="H29" s="1"/>
  <c r="H25"/>
  <c r="H26" s="1"/>
  <c r="H21"/>
  <c r="H22" s="1"/>
  <c r="H15"/>
  <c r="H18" s="1"/>
  <c r="H47" l="1"/>
  <c r="F33" i="1" s="1"/>
  <c r="G30"/>
  <c r="G31" s="1"/>
  <c r="G27"/>
  <c r="G19"/>
  <c r="G18"/>
  <c r="G12"/>
  <c r="G14" s="1"/>
  <c r="G21" l="1"/>
  <c r="G24"/>
  <c r="G25"/>
  <c r="G26"/>
  <c r="G23"/>
  <c r="G10"/>
  <c r="G28" l="1"/>
  <c r="G32" s="1"/>
  <c r="G33" l="1"/>
  <c r="G34" s="1"/>
</calcChain>
</file>

<file path=xl/sharedStrings.xml><?xml version="1.0" encoding="utf-8"?>
<sst xmlns="http://schemas.openxmlformats.org/spreadsheetml/2006/main" count="214" uniqueCount="133">
  <si>
    <t>Prefeitura Municipal de São José do Vale do Rio Preto</t>
  </si>
  <si>
    <t>Planilha Orçamentária de Custo</t>
  </si>
  <si>
    <t>Item</t>
  </si>
  <si>
    <t>Cód. EMOP</t>
  </si>
  <si>
    <t>Discriminação</t>
  </si>
  <si>
    <t>Unid.</t>
  </si>
  <si>
    <t>Valor Unit.</t>
  </si>
  <si>
    <t>Valor total</t>
  </si>
  <si>
    <t>m²</t>
  </si>
  <si>
    <t>MOVIMENTO DE TERRA</t>
  </si>
  <si>
    <t>m³</t>
  </si>
  <si>
    <t>ESTRUTURAS</t>
  </si>
  <si>
    <t>Barra de aço CA-50, com saliência ou mossa, coeficiente de conformação superficial mínimo (aderência) igual a 1,5, diâmetro de 8 a 12,5mm , destinada à armadura de concreto armado, compreendendo 10% de perdas de pontas e arame 18. FORNECIMENTO</t>
  </si>
  <si>
    <t>kg</t>
  </si>
  <si>
    <t>Corte, dobragem, montagem e colocação de ferragens nas formas, aço CA-50, em barras redondas, com o diâmetro de 8 a 12,5mm</t>
  </si>
  <si>
    <t>11.003.0002-A</t>
  </si>
  <si>
    <t>11.009.0014-B</t>
  </si>
  <si>
    <t>11.011.0030-B</t>
  </si>
  <si>
    <t>11.004.0020-B</t>
  </si>
  <si>
    <t>PREFEITURA MUNICIPAL DE SÃO JOSÉ DO VALE DO RIO PRETO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</si>
  <si>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</si>
  <si>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</si>
  <si>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</si>
  <si>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</si>
  <si>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</si>
  <si>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</si>
  <si>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</si>
  <si>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</si>
  <si>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</si>
  <si>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</si>
  <si>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</si>
  <si>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</si>
  <si>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</si>
  <si>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</si>
  <si>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</si>
  <si>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</si>
  <si>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</si>
  <si>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</si>
  <si>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</si>
  <si>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</si>
  <si>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</si>
  <si>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</si>
  <si>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</si>
  <si>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</si>
  <si>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</si>
  <si>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</si>
  <si>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</si>
  <si>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</si>
  <si>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</si>
  <si>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</si>
  <si>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</si>
  <si>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</si>
  <si>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</si>
  <si>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</si>
  <si>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</si>
  <si>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</si>
  <si>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</si>
  <si>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</si>
  <si>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</si>
  <si>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</si>
  <si>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</si>
  <si>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</si>
  <si>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</si>
  <si>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Sub total (R$)</t>
  </si>
  <si>
    <t>Sub total geral (R$)</t>
  </si>
  <si>
    <t>BDI</t>
  </si>
  <si>
    <t>Total (R$)</t>
  </si>
  <si>
    <t>SERVIÇOS DE ESCRITORIO, LABORATORIO E CAMPO</t>
  </si>
  <si>
    <t>11.026.0030-A</t>
  </si>
  <si>
    <t>MURO DE CONTENCAO DE TALUDES EM ALVENARIA DE BLOCO DE CONCRETO ESTRUTURAL DE(19X19X39)CM,ATE 1,80M DE ALTURA,INCLUINDO BASE DE CONCRETO,ACO CA-50 E ENCHIMENTO DE BLOCOS E MEDIDO PELA AREA REAL</t>
  </si>
  <si>
    <t>DEMOLICAO MANUAL DE CONCRETO SIMPLES COM EMPILHAMENTO LATERAL DENTRO DO CANTEIRO DE SERVICO</t>
  </si>
  <si>
    <t>M3</t>
  </si>
  <si>
    <t>05.001.0023-A</t>
  </si>
  <si>
    <t>DEMOLICAO MANUAL DE ALVENARIA DE TIJOLOS FURADOS,INCLUSIVE EMPILHAMENTO LATERAL DENTRO DO CANTEIRO DE SERVICO</t>
  </si>
  <si>
    <t>ESCAVACAO MANUAL EM MATERIAL DE 1ªCATEGORIA,A CEU ABERTO,PARA PROFUNDIDADES MAIORES QUE 0,50M COM REMOCAO ATE 1 DAM</t>
  </si>
  <si>
    <t>EXECUÇÃO DE PASSEIO (CALÇADA) OU PISO DE CONCRETO COM CONCRETO MOLDADO IN LOCO, FEITO EM OBRA, ACABAMENTO CONVENCIONAL, ESPESSURA 6 CM, ARMADO. AF_07/2016</t>
  </si>
  <si>
    <t>03.001.0085-B</t>
  </si>
  <si>
    <t>05.001.0001-A</t>
  </si>
  <si>
    <r>
      <t xml:space="preserve">Formas de madeira de 3ª, para moldagem de peças de concreto com paramentos planos, em lajes, vigas, paredes, etc, servindo a madeira 3 vezes, </t>
    </r>
    <r>
      <rPr>
        <b/>
        <sz val="10"/>
        <color indexed="8"/>
        <rFont val="Times New Roman"/>
        <family val="1"/>
      </rPr>
      <t xml:space="preserve">inclusive </t>
    </r>
    <r>
      <rPr>
        <sz val="10"/>
        <color indexed="8"/>
        <rFont val="Times New Roman"/>
        <family val="1"/>
      </rPr>
      <t xml:space="preserve">desmoldagem, </t>
    </r>
    <r>
      <rPr>
        <b/>
        <sz val="10"/>
        <color indexed="8"/>
        <rFont val="Times New Roman"/>
        <family val="1"/>
      </rPr>
      <t>exclusive</t>
    </r>
    <r>
      <rPr>
        <sz val="10"/>
        <color indexed="8"/>
        <rFont val="Times New Roman"/>
        <family val="1"/>
      </rPr>
      <t xml:space="preserve"> escoramento</t>
    </r>
  </si>
  <si>
    <r>
      <t xml:space="preserve">Concreto dosado racionalmente para uma resistência característica à compressão de 15MPa, </t>
    </r>
    <r>
      <rPr>
        <b/>
        <sz val="10"/>
        <color indexed="8"/>
        <rFont val="Times New Roman"/>
        <family val="1"/>
      </rPr>
      <t>inclusive</t>
    </r>
    <r>
      <rPr>
        <sz val="10"/>
        <color indexed="8"/>
        <rFont val="Times New Roman"/>
        <family val="1"/>
      </rPr>
      <t xml:space="preserve"> materiais, transporte, preparo com betoneira, lançamento e adensamento</t>
    </r>
  </si>
  <si>
    <r>
      <t>M</t>
    </r>
    <r>
      <rPr>
        <b/>
        <sz val="10"/>
        <color theme="1"/>
        <rFont val="Times New Roman"/>
        <family val="1"/>
      </rPr>
      <t>2</t>
    </r>
  </si>
  <si>
    <t>Quant.</t>
  </si>
  <si>
    <t>I0:MARÇO/2018</t>
  </si>
  <si>
    <t>02.020.0002-A</t>
  </si>
  <si>
    <t>PLACA DE IDENTIFICACAO DE OBRA PUBLICA,TIPO BANNER/PLOTTER,CONSTITUIDA POR LONA E IMPRESSAO DIGITAL,INCLUSIVE SUPORTES DE MADEIRA.FORNECIMENTO E COLOCACAO</t>
  </si>
  <si>
    <t>M2</t>
  </si>
  <si>
    <t>1.1</t>
  </si>
  <si>
    <t>2.1</t>
  </si>
  <si>
    <t>3.1</t>
  </si>
  <si>
    <t>3.2</t>
  </si>
  <si>
    <t>4.1</t>
  </si>
  <si>
    <t>4.2</t>
  </si>
  <si>
    <t>4.3</t>
  </si>
  <si>
    <t>4.4</t>
  </si>
  <si>
    <t>4.5</t>
  </si>
  <si>
    <t>5.1</t>
  </si>
  <si>
    <t>04.014.0095-A</t>
  </si>
  <si>
    <t>RETIRADA DE ENTULHO DE OBRA COM CACAMBA DE ACO TIPO CONTAINER COM 5M3 DE CAPACIDADE,INCLUSIVE CARREGAMENTO,TRANSPORTE EDESCARREGAMENTO.CUSTO POR UNIDADE DE CACAMBA E INCLUI A TAXA PARA DESCARGA EM LOCAIS AUTORIZADOS</t>
  </si>
  <si>
    <t>UN</t>
  </si>
  <si>
    <t>05.105.0017-A</t>
  </si>
  <si>
    <t>MAO-DE-OBRA DE SOLDADOR,INCLUSIVE ENCARGOS SOCIAIS</t>
  </si>
  <si>
    <t>H</t>
  </si>
  <si>
    <t>TRANSPORTES</t>
  </si>
  <si>
    <t>DEMOLIÇÃO</t>
  </si>
  <si>
    <t>CALÇAMENTOS</t>
  </si>
  <si>
    <t>Cronograma Físico Financeiro</t>
  </si>
  <si>
    <t>R$ por item</t>
  </si>
  <si>
    <t>% por item</t>
  </si>
  <si>
    <t>TOTAL GERAL</t>
  </si>
  <si>
    <t>TOTAL ACUMULADO</t>
  </si>
  <si>
    <t>Cálculo</t>
  </si>
  <si>
    <t xml:space="preserve">Seção = 1,97m²
Comprimento = 8,00m
</t>
  </si>
  <si>
    <t xml:space="preserve">(0,8m x 0,0875m) x 3 = 0,21m²
0,21m² x 8,0m = 1,68m³
</t>
  </si>
  <si>
    <t xml:space="preserve">(0,37m x 0,1284m) x 4 = 0,19m²
0,19m² x 8,0m = 1,52m³
</t>
  </si>
  <si>
    <t>1,68 + 1,52 + 11,80 = 3,20m³</t>
  </si>
  <si>
    <t>Estimado/corrimão</t>
  </si>
  <si>
    <t>Calculado para atender a As,mín</t>
  </si>
  <si>
    <t>8,00m x 2,40m x 0,1m ~ 2,00m³</t>
  </si>
  <si>
    <t>8,00m x 1,88m = 15,04m²
1,97m² x 2 = 3,94m²
15,04 + 3,94 ~ 19,00m²</t>
  </si>
  <si>
    <t>17,75m x 1,00m = 17,75m²</t>
  </si>
  <si>
    <t>Estimado/ muro</t>
  </si>
  <si>
    <t>5.2</t>
  </si>
  <si>
    <t>5.3</t>
  </si>
  <si>
    <t>5.4</t>
  </si>
  <si>
    <t>5.5</t>
  </si>
  <si>
    <t>6.1</t>
  </si>
  <si>
    <t>BDI 9,28%</t>
  </si>
  <si>
    <t>Prazo de Execução: 60 dias</t>
  </si>
  <si>
    <t xml:space="preserve">1ª Mês </t>
  </si>
  <si>
    <t>2ª Mês</t>
  </si>
  <si>
    <t>Data: SETEMBRO/2018</t>
  </si>
  <si>
    <t>Obra: Base para instalação da Academia da 3ª idade</t>
  </si>
  <si>
    <t>Local: Servidão Avelar Pereira Chaves, Barrinha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</si>
</sst>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&quot;R$&quot;* #,##0.00_-;\-&quot;R$&quot;* #,##0.00_-;_-&quot;R$&quot;* &quot;-&quot;??_-;_-@_-"/>
    <numFmt numFmtId="167" formatCode="&quot;R$&quot;\ #,##0.00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14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color rgb="FFFF0000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b/>
      <sz val="12"/>
      <color theme="1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2" fillId="9" borderId="5" applyNumberFormat="0" applyAlignment="0" applyProtection="0"/>
    <xf numFmtId="0" fontId="13" fillId="10" borderId="6" applyNumberFormat="0" applyAlignment="0" applyProtection="0"/>
    <xf numFmtId="0" fontId="14" fillId="10" borderId="5" applyNumberFormat="0" applyAlignment="0" applyProtection="0"/>
    <xf numFmtId="0" fontId="15" fillId="0" borderId="7" applyNumberFormat="0" applyFill="0" applyAlignment="0" applyProtection="0"/>
    <xf numFmtId="0" fontId="16" fillId="1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0" fillId="36" borderId="0" applyNumberFormat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12" borderId="9" applyNumberFormat="0" applyFont="0" applyAlignment="0" applyProtection="0"/>
    <xf numFmtId="164" fontId="1" fillId="0" borderId="0" applyFont="0" applyFill="0" applyBorder="0" applyAlignment="0" applyProtection="0"/>
  </cellStyleXfs>
  <cellXfs count="193">
    <xf numFmtId="0" fontId="0" fillId="0" borderId="0" xfId="0"/>
    <xf numFmtId="0" fontId="29" fillId="5" borderId="1" xfId="0" applyFont="1" applyFill="1" applyBorder="1" applyAlignment="1">
      <alignment horizontal="center"/>
    </xf>
    <xf numFmtId="0" fontId="29" fillId="37" borderId="1" xfId="0" applyFont="1" applyFill="1" applyBorder="1" applyAlignment="1">
      <alignment horizontal="center"/>
    </xf>
    <xf numFmtId="1" fontId="30" fillId="37" borderId="1" xfId="0" applyNumberFormat="1" applyFont="1" applyFill="1" applyBorder="1" applyAlignment="1">
      <alignment horizontal="center" vertical="center" wrapText="1"/>
    </xf>
    <xf numFmtId="0" fontId="29" fillId="37" borderId="1" xfId="0" applyFont="1" applyFill="1" applyBorder="1" applyAlignment="1">
      <alignment horizontal="center" vertical="top" wrapText="1"/>
    </xf>
    <xf numFmtId="4" fontId="30" fillId="37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center" vertical="center" wrapText="1"/>
    </xf>
    <xf numFmtId="0" fontId="30" fillId="5" borderId="1" xfId="3" applyFont="1" applyFill="1" applyBorder="1" applyAlignment="1">
      <alignment horizontal="center" wrapText="1"/>
    </xf>
    <xf numFmtId="164" fontId="31" fillId="5" borderId="1" xfId="48" applyFont="1" applyFill="1" applyBorder="1" applyAlignment="1">
      <alignment horizontal="center"/>
    </xf>
    <xf numFmtId="2" fontId="30" fillId="5" borderId="1" xfId="1" applyNumberFormat="1" applyFont="1" applyFill="1" applyBorder="1" applyAlignment="1">
      <alignment horizontal="center"/>
    </xf>
    <xf numFmtId="167" fontId="30" fillId="5" borderId="1" xfId="1" applyNumberFormat="1" applyFont="1" applyFill="1" applyBorder="1" applyAlignment="1">
      <alignment horizontal="center"/>
    </xf>
    <xf numFmtId="0" fontId="32" fillId="5" borderId="1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4" fontId="31" fillId="0" borderId="1" xfId="48" applyFont="1" applyBorder="1" applyAlignment="1">
      <alignment horizontal="center" vertical="center"/>
    </xf>
    <xf numFmtId="2" fontId="30" fillId="0" borderId="1" xfId="1" applyNumberFormat="1" applyFont="1" applyBorder="1" applyAlignment="1">
      <alignment horizontal="center" vertical="center"/>
    </xf>
    <xf numFmtId="0" fontId="31" fillId="0" borderId="0" xfId="0" applyFont="1"/>
    <xf numFmtId="0" fontId="29" fillId="38" borderId="1" xfId="0" applyFont="1" applyFill="1" applyBorder="1" applyAlignment="1">
      <alignment horizontal="center" vertical="center" wrapText="1"/>
    </xf>
    <xf numFmtId="167" fontId="29" fillId="38" borderId="1" xfId="1" applyNumberFormat="1" applyFont="1" applyFill="1" applyBorder="1" applyAlignment="1">
      <alignment horizontal="center"/>
    </xf>
    <xf numFmtId="0" fontId="31" fillId="4" borderId="1" xfId="0" applyFont="1" applyFill="1" applyBorder="1" applyAlignment="1">
      <alignment horizontal="center" vertical="center"/>
    </xf>
    <xf numFmtId="167" fontId="30" fillId="39" borderId="1" xfId="1" applyNumberFormat="1" applyFont="1" applyFill="1" applyBorder="1" applyAlignment="1">
      <alignment horizontal="center"/>
    </xf>
    <xf numFmtId="10" fontId="29" fillId="39" borderId="15" xfId="0" applyNumberFormat="1" applyFont="1" applyFill="1" applyBorder="1" applyAlignment="1">
      <alignment horizontal="center"/>
    </xf>
    <xf numFmtId="167" fontId="31" fillId="40" borderId="1" xfId="0" applyNumberFormat="1" applyFont="1" applyFill="1" applyBorder="1" applyAlignment="1">
      <alignment horizontal="center" vertical="center"/>
    </xf>
    <xf numFmtId="1" fontId="31" fillId="0" borderId="0" xfId="0" applyNumberFormat="1" applyFont="1" applyAlignment="1">
      <alignment vertical="center"/>
    </xf>
    <xf numFmtId="1" fontId="31" fillId="0" borderId="0" xfId="0" applyNumberFormat="1" applyFont="1" applyAlignment="1">
      <alignment vertical="center" wrapText="1"/>
    </xf>
    <xf numFmtId="2" fontId="31" fillId="0" borderId="0" xfId="0" applyNumberFormat="1" applyFont="1"/>
    <xf numFmtId="1" fontId="31" fillId="0" borderId="0" xfId="0" applyNumberFormat="1" applyFont="1"/>
    <xf numFmtId="1" fontId="31" fillId="0" borderId="0" xfId="0" applyNumberFormat="1" applyFont="1" applyAlignment="1">
      <alignment wrapText="1"/>
    </xf>
    <xf numFmtId="164" fontId="30" fillId="0" borderId="1" xfId="48" applyFont="1" applyBorder="1" applyAlignment="1">
      <alignment horizontal="center" vertical="center"/>
    </xf>
    <xf numFmtId="164" fontId="30" fillId="4" borderId="1" xfId="48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30" fillId="0" borderId="1" xfId="3" applyFont="1" applyFill="1" applyBorder="1" applyAlignment="1">
      <alignment horizontal="center" vertical="center" wrapText="1"/>
    </xf>
    <xf numFmtId="2" fontId="30" fillId="4" borderId="1" xfId="1" applyNumberFormat="1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0" fillId="38" borderId="1" xfId="0" applyFont="1" applyFill="1" applyBorder="1" applyAlignment="1">
      <alignment horizontal="center" vertical="center"/>
    </xf>
    <xf numFmtId="164" fontId="30" fillId="38" borderId="1" xfId="48" applyFont="1" applyFill="1" applyBorder="1" applyAlignment="1">
      <alignment horizontal="center" vertical="center" wrapText="1"/>
    </xf>
    <xf numFmtId="4" fontId="30" fillId="38" borderId="1" xfId="0" applyNumberFormat="1" applyFont="1" applyFill="1" applyBorder="1" applyAlignment="1">
      <alignment horizontal="center" vertical="center" wrapText="1"/>
    </xf>
    <xf numFmtId="1" fontId="31" fillId="0" borderId="1" xfId="0" applyNumberFormat="1" applyFont="1" applyBorder="1" applyAlignment="1">
      <alignment horizontal="center" vertical="center"/>
    </xf>
    <xf numFmtId="1" fontId="31" fillId="0" borderId="1" xfId="0" applyNumberFormat="1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1" xfId="2" applyFill="1" applyBorder="1" applyAlignment="1">
      <alignment horizontal="center" vertical="center" wrapText="1"/>
    </xf>
    <xf numFmtId="0" fontId="2" fillId="4" borderId="1" xfId="2" applyFont="1" applyFill="1" applyBorder="1" applyAlignment="1">
      <alignment horizontal="center" vertical="center" wrapText="1"/>
    </xf>
    <xf numFmtId="0" fontId="2" fillId="4" borderId="0" xfId="2" applyFill="1" applyBorder="1" applyAlignment="1">
      <alignment horizontal="center" vertical="center" wrapText="1"/>
    </xf>
    <xf numFmtId="0" fontId="2" fillId="4" borderId="1" xfId="2" applyFill="1" applyBorder="1" applyAlignment="1">
      <alignment horizontal="left" vertical="center" wrapText="1"/>
    </xf>
    <xf numFmtId="2" fontId="2" fillId="4" borderId="1" xfId="2" applyNumberForma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wrapText="1"/>
    </xf>
    <xf numFmtId="2" fontId="2" fillId="4" borderId="1" xfId="44" applyNumberFormat="1" applyFont="1" applyFill="1" applyBorder="1" applyAlignment="1">
      <alignment horizontal="center" vertical="center"/>
    </xf>
    <xf numFmtId="0" fontId="2" fillId="4" borderId="12" xfId="2" applyFont="1" applyFill="1" applyBorder="1" applyAlignment="1">
      <alignment horizontal="left" vertical="center"/>
    </xf>
    <xf numFmtId="0" fontId="2" fillId="4" borderId="13" xfId="2" applyFont="1" applyFill="1" applyBorder="1" applyAlignment="1">
      <alignment vertical="center"/>
    </xf>
    <xf numFmtId="10" fontId="2" fillId="4" borderId="13" xfId="44" applyNumberFormat="1" applyFont="1" applyFill="1" applyBorder="1" applyAlignment="1">
      <alignment horizontal="center" vertical="center"/>
    </xf>
    <xf numFmtId="4" fontId="2" fillId="4" borderId="13" xfId="2" applyNumberFormat="1" applyFont="1" applyFill="1" applyBorder="1" applyAlignment="1">
      <alignment vertical="center"/>
    </xf>
    <xf numFmtId="2" fontId="2" fillId="4" borderId="1" xfId="2" applyNumberFormat="1" applyFill="1" applyBorder="1" applyAlignment="1">
      <alignment horizontal="center" vertical="center"/>
    </xf>
    <xf numFmtId="0" fontId="22" fillId="4" borderId="14" xfId="2" applyFont="1" applyFill="1" applyBorder="1" applyAlignment="1">
      <alignment vertical="center"/>
    </xf>
    <xf numFmtId="0" fontId="21" fillId="4" borderId="14" xfId="2" applyFont="1" applyFill="1" applyBorder="1" applyAlignment="1">
      <alignment vertical="center"/>
    </xf>
    <xf numFmtId="0" fontId="4" fillId="4" borderId="14" xfId="2" applyFont="1" applyFill="1" applyBorder="1" applyAlignment="1">
      <alignment vertical="center"/>
    </xf>
    <xf numFmtId="0" fontId="4" fillId="4" borderId="14" xfId="2" applyFont="1" applyFill="1" applyBorder="1" applyAlignment="1">
      <alignment horizontal="center" vertical="center" wrapText="1"/>
    </xf>
    <xf numFmtId="2" fontId="22" fillId="4" borderId="14" xfId="2" applyNumberFormat="1" applyFont="1" applyFill="1" applyBorder="1" applyAlignment="1">
      <alignment horizontal="center" vertical="center"/>
    </xf>
    <xf numFmtId="0" fontId="2" fillId="4" borderId="11" xfId="2" applyFill="1" applyBorder="1" applyAlignment="1">
      <alignment vertical="center"/>
    </xf>
    <xf numFmtId="0" fontId="25" fillId="4" borderId="0" xfId="2" applyFont="1" applyFill="1" applyBorder="1" applyAlignment="1">
      <alignment horizontal="right" vertical="center"/>
    </xf>
    <xf numFmtId="49" fontId="26" fillId="4" borderId="0" xfId="2" applyNumberFormat="1" applyFont="1" applyFill="1" applyBorder="1" applyAlignment="1">
      <alignment horizontal="center" vertical="center"/>
    </xf>
    <xf numFmtId="0" fontId="2" fillId="4" borderId="0" xfId="2" applyFill="1" applyBorder="1" applyAlignment="1">
      <alignment horizontal="center" vertical="center"/>
    </xf>
    <xf numFmtId="49" fontId="25" fillId="4" borderId="0" xfId="2" applyNumberFormat="1" applyFont="1" applyFill="1" applyBorder="1" applyAlignment="1">
      <alignment horizontal="left" vertical="center"/>
    </xf>
    <xf numFmtId="0" fontId="4" fillId="4" borderId="0" xfId="2" applyFont="1" applyFill="1" applyBorder="1" applyAlignment="1">
      <alignment vertical="center"/>
    </xf>
    <xf numFmtId="0" fontId="2" fillId="4" borderId="0" xfId="2" applyFont="1" applyFill="1" applyAlignment="1">
      <alignment vertical="center"/>
    </xf>
    <xf numFmtId="0" fontId="2" fillId="4" borderId="13" xfId="2" applyFill="1" applyBorder="1" applyAlignment="1">
      <alignment horizontal="left" vertical="center"/>
    </xf>
    <xf numFmtId="0" fontId="2" fillId="4" borderId="15" xfId="2" applyFill="1" applyBorder="1" applyAlignment="1">
      <alignment horizontal="left" vertical="center"/>
    </xf>
    <xf numFmtId="2" fontId="2" fillId="4" borderId="22" xfId="44" applyNumberFormat="1" applyFont="1" applyFill="1" applyBorder="1" applyAlignment="1">
      <alignment horizontal="center" vertical="center"/>
    </xf>
    <xf numFmtId="2" fontId="2" fillId="4" borderId="23" xfId="2" applyNumberFormat="1" applyFill="1" applyBorder="1" applyAlignment="1">
      <alignment horizontal="center" vertical="center"/>
    </xf>
    <xf numFmtId="167" fontId="29" fillId="38" borderId="1" xfId="1" applyNumberFormat="1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164" fontId="29" fillId="3" borderId="1" xfId="48" applyFont="1" applyFill="1" applyBorder="1" applyAlignment="1">
      <alignment horizontal="center" vertical="center"/>
    </xf>
    <xf numFmtId="2" fontId="30" fillId="3" borderId="1" xfId="1" applyNumberFormat="1" applyFont="1" applyFill="1" applyBorder="1" applyAlignment="1">
      <alignment horizontal="center" vertical="center"/>
    </xf>
    <xf numFmtId="167" fontId="30" fillId="5" borderId="1" xfId="1" applyNumberFormat="1" applyFont="1" applyFill="1" applyBorder="1" applyAlignment="1">
      <alignment horizontal="center" vertical="center"/>
    </xf>
    <xf numFmtId="0" fontId="29" fillId="5" borderId="1" xfId="0" applyFont="1" applyFill="1" applyBorder="1" applyAlignment="1">
      <alignment horizontal="center" vertical="center"/>
    </xf>
    <xf numFmtId="164" fontId="32" fillId="5" borderId="1" xfId="48" applyFont="1" applyFill="1" applyBorder="1" applyAlignment="1">
      <alignment horizontal="center" vertical="center"/>
    </xf>
    <xf numFmtId="2" fontId="29" fillId="5" borderId="1" xfId="1" applyNumberFormat="1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/>
    </xf>
    <xf numFmtId="164" fontId="31" fillId="5" borderId="1" xfId="48" applyFont="1" applyFill="1" applyBorder="1" applyAlignment="1">
      <alignment horizontal="center" vertical="center"/>
    </xf>
    <xf numFmtId="2" fontId="30" fillId="5" borderId="1" xfId="1" applyNumberFormat="1" applyFont="1" applyFill="1" applyBorder="1" applyAlignment="1">
      <alignment horizontal="center" vertical="center"/>
    </xf>
    <xf numFmtId="0" fontId="35" fillId="4" borderId="0" xfId="0" applyFont="1" applyFill="1" applyAlignment="1">
      <alignment horizontal="left"/>
    </xf>
    <xf numFmtId="0" fontId="35" fillId="4" borderId="0" xfId="0" applyFont="1" applyFill="1" applyAlignment="1">
      <alignment horizontal="center"/>
    </xf>
    <xf numFmtId="0" fontId="29" fillId="4" borderId="0" xfId="0" applyFont="1" applyFill="1"/>
    <xf numFmtId="0" fontId="30" fillId="4" borderId="0" xfId="0" applyFont="1" applyFill="1" applyAlignment="1">
      <alignment horizontal="center"/>
    </xf>
    <xf numFmtId="165" fontId="30" fillId="4" borderId="0" xfId="1" applyFont="1" applyFill="1" applyAlignment="1">
      <alignment horizontal="right"/>
    </xf>
    <xf numFmtId="165" fontId="30" fillId="4" borderId="0" xfId="1" applyFont="1" applyFill="1" applyAlignment="1"/>
    <xf numFmtId="165" fontId="29" fillId="4" borderId="0" xfId="1" applyFont="1" applyFill="1" applyAlignment="1">
      <alignment horizontal="right"/>
    </xf>
    <xf numFmtId="0" fontId="36" fillId="4" borderId="0" xfId="0" applyFont="1" applyFill="1" applyAlignment="1">
      <alignment horizontal="left"/>
    </xf>
    <xf numFmtId="0" fontId="36" fillId="4" borderId="0" xfId="0" applyFont="1" applyFill="1" applyAlignment="1">
      <alignment horizontal="center"/>
    </xf>
    <xf numFmtId="0" fontId="30" fillId="4" borderId="0" xfId="0" applyFont="1" applyFill="1"/>
    <xf numFmtId="0" fontId="36" fillId="4" borderId="0" xfId="2" applyFont="1" applyFill="1" applyAlignment="1">
      <alignment horizontal="left"/>
    </xf>
    <xf numFmtId="0" fontId="36" fillId="4" borderId="0" xfId="2" applyFont="1" applyFill="1"/>
    <xf numFmtId="0" fontId="30" fillId="4" borderId="0" xfId="2" applyFont="1" applyFill="1" applyAlignment="1">
      <alignment horizontal="left"/>
    </xf>
    <xf numFmtId="165" fontId="29" fillId="5" borderId="1" xfId="1" applyFont="1" applyFill="1" applyBorder="1" applyAlignment="1">
      <alignment horizontal="center"/>
    </xf>
    <xf numFmtId="165" fontId="37" fillId="4" borderId="0" xfId="1" applyFont="1" applyFill="1" applyAlignment="1">
      <alignment horizontal="right"/>
    </xf>
    <xf numFmtId="166" fontId="31" fillId="0" borderId="0" xfId="0" applyNumberFormat="1" applyFont="1"/>
    <xf numFmtId="164" fontId="31" fillId="0" borderId="0" xfId="0" applyNumberFormat="1" applyFont="1"/>
    <xf numFmtId="0" fontId="29" fillId="0" borderId="1" xfId="0" applyFont="1" applyBorder="1" applyAlignment="1">
      <alignment horizontal="center" vertical="center"/>
    </xf>
    <xf numFmtId="0" fontId="29" fillId="38" borderId="1" xfId="0" applyFont="1" applyFill="1" applyBorder="1" applyAlignment="1">
      <alignment horizontal="center"/>
    </xf>
    <xf numFmtId="0" fontId="29" fillId="38" borderId="1" xfId="0" applyFont="1" applyFill="1" applyBorder="1" applyAlignment="1">
      <alignment horizontal="center" vertical="center"/>
    </xf>
    <xf numFmtId="0" fontId="40" fillId="0" borderId="0" xfId="0" applyFont="1"/>
    <xf numFmtId="0" fontId="35" fillId="0" borderId="1" xfId="2" applyFont="1" applyFill="1" applyBorder="1" applyAlignment="1">
      <alignment horizontal="center" vertical="center"/>
    </xf>
    <xf numFmtId="0" fontId="35" fillId="0" borderId="1" xfId="2" applyFont="1" applyFill="1" applyBorder="1" applyAlignment="1">
      <alignment horizontal="left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/>
    </xf>
    <xf numFmtId="167" fontId="40" fillId="0" borderId="1" xfId="0" applyNumberFormat="1" applyFont="1" applyBorder="1" applyAlignment="1">
      <alignment horizontal="center" vertical="center"/>
    </xf>
    <xf numFmtId="10" fontId="40" fillId="0" borderId="1" xfId="0" applyNumberFormat="1" applyFont="1" applyBorder="1" applyAlignment="1">
      <alignment horizontal="center" vertical="center"/>
    </xf>
    <xf numFmtId="167" fontId="40" fillId="0" borderId="1" xfId="0" applyNumberFormat="1" applyFont="1" applyBorder="1" applyAlignment="1">
      <alignment horizontal="center"/>
    </xf>
    <xf numFmtId="167" fontId="40" fillId="0" borderId="0" xfId="0" applyNumberFormat="1" applyFont="1"/>
    <xf numFmtId="0" fontId="40" fillId="0" borderId="1" xfId="0" applyFont="1" applyBorder="1" applyAlignment="1">
      <alignment vertical="center" wrapText="1"/>
    </xf>
    <xf numFmtId="0" fontId="40" fillId="0" borderId="1" xfId="0" applyFont="1" applyBorder="1"/>
    <xf numFmtId="0" fontId="35" fillId="0" borderId="1" xfId="2" applyFont="1" applyFill="1" applyBorder="1" applyAlignment="1">
      <alignment vertical="center"/>
    </xf>
    <xf numFmtId="167" fontId="42" fillId="0" borderId="1" xfId="0" applyNumberFormat="1" applyFont="1" applyBorder="1" applyAlignment="1">
      <alignment horizontal="center"/>
    </xf>
    <xf numFmtId="10" fontId="42" fillId="0" borderId="1" xfId="0" applyNumberFormat="1" applyFont="1" applyBorder="1" applyAlignment="1">
      <alignment horizontal="center"/>
    </xf>
    <xf numFmtId="0" fontId="35" fillId="0" borderId="1" xfId="2" applyFont="1" applyFill="1" applyBorder="1" applyAlignment="1">
      <alignment vertical="center" wrapText="1"/>
    </xf>
    <xf numFmtId="0" fontId="37" fillId="4" borderId="0" xfId="1" applyNumberFormat="1" applyFont="1" applyFill="1" applyAlignment="1">
      <alignment horizontal="right"/>
    </xf>
    <xf numFmtId="0" fontId="30" fillId="4" borderId="0" xfId="1" applyNumberFormat="1" applyFont="1" applyFill="1" applyAlignment="1">
      <alignment horizontal="right"/>
    </xf>
    <xf numFmtId="0" fontId="30" fillId="4" borderId="0" xfId="2" applyNumberFormat="1" applyFont="1" applyFill="1" applyAlignment="1">
      <alignment horizontal="left"/>
    </xf>
    <xf numFmtId="0" fontId="29" fillId="5" borderId="1" xfId="1" applyNumberFormat="1" applyFont="1" applyFill="1" applyBorder="1" applyAlignment="1">
      <alignment horizontal="center"/>
    </xf>
    <xf numFmtId="0" fontId="30" fillId="37" borderId="1" xfId="48" applyNumberFormat="1" applyFont="1" applyFill="1" applyBorder="1" applyAlignment="1">
      <alignment horizontal="center" vertical="center" wrapText="1"/>
    </xf>
    <xf numFmtId="0" fontId="31" fillId="0" borderId="1" xfId="48" applyNumberFormat="1" applyFont="1" applyBorder="1" applyAlignment="1">
      <alignment horizontal="center" vertical="center"/>
    </xf>
    <xf numFmtId="0" fontId="30" fillId="38" borderId="1" xfId="48" applyNumberFormat="1" applyFont="1" applyFill="1" applyBorder="1" applyAlignment="1">
      <alignment horizontal="center" vertical="center" wrapText="1"/>
    </xf>
    <xf numFmtId="0" fontId="31" fillId="5" borderId="1" xfId="48" applyNumberFormat="1" applyFont="1" applyFill="1" applyBorder="1" applyAlignment="1">
      <alignment horizontal="center"/>
    </xf>
    <xf numFmtId="0" fontId="29" fillId="3" borderId="1" xfId="48" applyNumberFormat="1" applyFont="1" applyFill="1" applyBorder="1" applyAlignment="1">
      <alignment horizontal="center" vertical="center"/>
    </xf>
    <xf numFmtId="0" fontId="30" fillId="0" borderId="1" xfId="48" applyNumberFormat="1" applyFont="1" applyBorder="1" applyAlignment="1">
      <alignment horizontal="center" vertical="center"/>
    </xf>
    <xf numFmtId="0" fontId="32" fillId="5" borderId="1" xfId="48" applyNumberFormat="1" applyFont="1" applyFill="1" applyBorder="1" applyAlignment="1">
      <alignment horizontal="center" vertical="center"/>
    </xf>
    <xf numFmtId="0" fontId="31" fillId="5" borderId="1" xfId="48" applyNumberFormat="1" applyFont="1" applyFill="1" applyBorder="1" applyAlignment="1">
      <alignment horizontal="center" vertical="center"/>
    </xf>
    <xf numFmtId="0" fontId="31" fillId="0" borderId="0" xfId="0" applyNumberFormat="1" applyFont="1"/>
    <xf numFmtId="0" fontId="31" fillId="0" borderId="1" xfId="48" applyNumberFormat="1" applyFont="1" applyBorder="1" applyAlignment="1">
      <alignment horizontal="center" vertical="center" wrapText="1"/>
    </xf>
    <xf numFmtId="0" fontId="31" fillId="0" borderId="1" xfId="48" applyNumberFormat="1" applyFont="1" applyBorder="1" applyAlignment="1">
      <alignment horizontal="center" wrapText="1"/>
    </xf>
    <xf numFmtId="0" fontId="30" fillId="0" borderId="1" xfId="48" applyNumberFormat="1" applyFont="1" applyBorder="1" applyAlignment="1">
      <alignment horizontal="center" vertical="center" wrapText="1"/>
    </xf>
    <xf numFmtId="2" fontId="31" fillId="0" borderId="1" xfId="48" applyNumberFormat="1" applyFont="1" applyBorder="1" applyAlignment="1">
      <alignment horizontal="center" vertical="center"/>
    </xf>
    <xf numFmtId="0" fontId="38" fillId="4" borderId="0" xfId="0" applyFont="1" applyFill="1" applyAlignment="1">
      <alignment horizontal="left"/>
    </xf>
    <xf numFmtId="0" fontId="38" fillId="4" borderId="0" xfId="0" applyFont="1" applyFill="1" applyAlignment="1">
      <alignment horizontal="center"/>
    </xf>
    <xf numFmtId="0" fontId="38" fillId="4" borderId="0" xfId="0" applyFont="1" applyFill="1"/>
    <xf numFmtId="0" fontId="39" fillId="4" borderId="0" xfId="0" applyFont="1" applyFill="1"/>
    <xf numFmtId="0" fontId="40" fillId="4" borderId="0" xfId="0" applyFont="1" applyFill="1"/>
    <xf numFmtId="0" fontId="41" fillId="4" borderId="0" xfId="0" applyFont="1" applyFill="1" applyAlignment="1">
      <alignment horizontal="left"/>
    </xf>
    <xf numFmtId="0" fontId="41" fillId="4" borderId="0" xfId="0" applyFont="1" applyFill="1" applyAlignment="1">
      <alignment horizontal="center"/>
    </xf>
    <xf numFmtId="0" fontId="41" fillId="4" borderId="0" xfId="0" applyFont="1" applyFill="1"/>
    <xf numFmtId="0" fontId="41" fillId="4" borderId="0" xfId="2" applyFont="1" applyFill="1"/>
    <xf numFmtId="0" fontId="41" fillId="4" borderId="0" xfId="2" applyFont="1" applyFill="1" applyAlignment="1">
      <alignment horizontal="left"/>
    </xf>
    <xf numFmtId="0" fontId="29" fillId="39" borderId="12" xfId="0" applyFont="1" applyFill="1" applyBorder="1" applyAlignment="1">
      <alignment horizontal="right"/>
    </xf>
    <xf numFmtId="0" fontId="29" fillId="39" borderId="13" xfId="0" applyFont="1" applyFill="1" applyBorder="1" applyAlignment="1">
      <alignment horizontal="right"/>
    </xf>
    <xf numFmtId="0" fontId="29" fillId="39" borderId="15" xfId="0" applyFont="1" applyFill="1" applyBorder="1" applyAlignment="1">
      <alignment horizontal="right"/>
    </xf>
    <xf numFmtId="0" fontId="32" fillId="40" borderId="12" xfId="0" applyFont="1" applyFill="1" applyBorder="1" applyAlignment="1">
      <alignment horizontal="center"/>
    </xf>
    <xf numFmtId="0" fontId="32" fillId="40" borderId="13" xfId="0" applyFont="1" applyFill="1" applyBorder="1" applyAlignment="1">
      <alignment horizontal="center"/>
    </xf>
    <xf numFmtId="0" fontId="32" fillId="40" borderId="15" xfId="0" applyFont="1" applyFill="1" applyBorder="1" applyAlignment="1">
      <alignment horizontal="center"/>
    </xf>
    <xf numFmtId="0" fontId="2" fillId="4" borderId="12" xfId="2" applyFont="1" applyFill="1" applyBorder="1" applyAlignment="1">
      <alignment horizontal="left" vertical="center" wrapText="1"/>
    </xf>
    <xf numFmtId="0" fontId="2" fillId="4" borderId="13" xfId="2" applyFill="1" applyBorder="1" applyAlignment="1">
      <alignment horizontal="left" vertical="center" wrapText="1"/>
    </xf>
    <xf numFmtId="0" fontId="2" fillId="4" borderId="15" xfId="2" applyFill="1" applyBorder="1" applyAlignment="1">
      <alignment horizontal="left" vertical="center" wrapText="1"/>
    </xf>
    <xf numFmtId="0" fontId="2" fillId="4" borderId="12" xfId="2" applyFont="1" applyFill="1" applyBorder="1" applyAlignment="1">
      <alignment horizontal="right" vertical="center"/>
    </xf>
    <xf numFmtId="0" fontId="2" fillId="4" borderId="13" xfId="2" applyFont="1" applyFill="1" applyBorder="1" applyAlignment="1">
      <alignment horizontal="right" vertical="center"/>
    </xf>
    <xf numFmtId="0" fontId="2" fillId="4" borderId="12" xfId="2" applyFont="1" applyFill="1" applyBorder="1" applyAlignment="1">
      <alignment horizontal="left" vertical="center"/>
    </xf>
    <xf numFmtId="0" fontId="2" fillId="4" borderId="13" xfId="2" applyFont="1" applyFill="1" applyBorder="1" applyAlignment="1">
      <alignment horizontal="left" vertical="center"/>
    </xf>
    <xf numFmtId="0" fontId="2" fillId="4" borderId="15" xfId="2" applyFont="1" applyFill="1" applyBorder="1" applyAlignment="1">
      <alignment horizontal="left" vertical="center"/>
    </xf>
    <xf numFmtId="0" fontId="28" fillId="4" borderId="0" xfId="2" applyFont="1" applyFill="1" applyBorder="1" applyAlignment="1">
      <alignment horizontal="left" vertical="center" wrapText="1"/>
    </xf>
    <xf numFmtId="0" fontId="4" fillId="4" borderId="12" xfId="2" applyFont="1" applyFill="1" applyBorder="1" applyAlignment="1">
      <alignment horizontal="center" vertical="center" wrapText="1"/>
    </xf>
    <xf numFmtId="0" fontId="4" fillId="4" borderId="13" xfId="2" applyFont="1" applyFill="1" applyBorder="1" applyAlignment="1">
      <alignment horizontal="center" vertical="center" wrapText="1"/>
    </xf>
    <xf numFmtId="0" fontId="4" fillId="4" borderId="15" xfId="2" applyFont="1" applyFill="1" applyBorder="1" applyAlignment="1">
      <alignment horizontal="center" vertical="center" wrapText="1"/>
    </xf>
    <xf numFmtId="0" fontId="2" fillId="4" borderId="12" xfId="2" applyFont="1" applyFill="1" applyBorder="1" applyAlignment="1">
      <alignment horizontal="center" vertical="center"/>
    </xf>
    <xf numFmtId="0" fontId="2" fillId="4" borderId="13" xfId="2" applyFont="1" applyFill="1" applyBorder="1" applyAlignment="1">
      <alignment horizontal="center" vertical="center"/>
    </xf>
    <xf numFmtId="0" fontId="2" fillId="4" borderId="15" xfId="2" applyFont="1" applyFill="1" applyBorder="1" applyAlignment="1">
      <alignment horizontal="center" vertical="center"/>
    </xf>
    <xf numFmtId="0" fontId="2" fillId="4" borderId="14" xfId="2" applyFill="1" applyBorder="1" applyAlignment="1">
      <alignment horizontal="center" vertical="center" wrapText="1"/>
    </xf>
    <xf numFmtId="0" fontId="2" fillId="4" borderId="0" xfId="2" applyFill="1" applyBorder="1" applyAlignment="1">
      <alignment horizontal="left" vertical="center" wrapText="1"/>
    </xf>
    <xf numFmtId="0" fontId="2" fillId="4" borderId="0" xfId="2" applyFont="1" applyFill="1" applyBorder="1" applyAlignment="1">
      <alignment horizontal="left" vertical="center"/>
    </xf>
    <xf numFmtId="0" fontId="2" fillId="4" borderId="15" xfId="2" applyFont="1" applyFill="1" applyBorder="1" applyAlignment="1">
      <alignment horizontal="right" vertical="center"/>
    </xf>
    <xf numFmtId="0" fontId="2" fillId="4" borderId="16" xfId="2" applyFont="1" applyFill="1" applyBorder="1" applyAlignment="1">
      <alignment horizontal="right" vertical="center"/>
    </xf>
    <xf numFmtId="0" fontId="2" fillId="4" borderId="14" xfId="2" applyFont="1" applyFill="1" applyBorder="1" applyAlignment="1">
      <alignment horizontal="right" vertical="center"/>
    </xf>
    <xf numFmtId="0" fontId="2" fillId="4" borderId="18" xfId="2" applyFont="1" applyFill="1" applyBorder="1" applyAlignment="1">
      <alignment horizontal="left" vertical="center"/>
    </xf>
    <xf numFmtId="0" fontId="2" fillId="4" borderId="11" xfId="2" applyFill="1" applyBorder="1" applyAlignment="1">
      <alignment horizontal="left" vertical="center"/>
    </xf>
    <xf numFmtId="0" fontId="2" fillId="4" borderId="21" xfId="2" applyFill="1" applyBorder="1" applyAlignment="1">
      <alignment horizontal="left" vertical="center"/>
    </xf>
    <xf numFmtId="0" fontId="2" fillId="4" borderId="13" xfId="2" applyFill="1" applyBorder="1" applyAlignment="1">
      <alignment horizontal="right" vertical="center"/>
    </xf>
    <xf numFmtId="0" fontId="2" fillId="4" borderId="15" xfId="2" applyFill="1" applyBorder="1" applyAlignment="1">
      <alignment horizontal="right" vertical="center"/>
    </xf>
    <xf numFmtId="0" fontId="2" fillId="4" borderId="1" xfId="2" applyFont="1" applyFill="1" applyBorder="1" applyAlignment="1">
      <alignment horizontal="center" vertical="center"/>
    </xf>
    <xf numFmtId="10" fontId="2" fillId="4" borderId="1" xfId="2" applyNumberFormat="1" applyFont="1" applyFill="1" applyBorder="1" applyAlignment="1">
      <alignment horizontal="center" vertical="center"/>
    </xf>
    <xf numFmtId="0" fontId="2" fillId="4" borderId="17" xfId="2" applyFont="1" applyFill="1" applyBorder="1" applyAlignment="1">
      <alignment horizontal="right" vertical="center"/>
    </xf>
    <xf numFmtId="0" fontId="2" fillId="4" borderId="18" xfId="2" applyFont="1" applyFill="1" applyBorder="1" applyAlignment="1">
      <alignment horizontal="right" vertical="center"/>
    </xf>
    <xf numFmtId="49" fontId="2" fillId="4" borderId="14" xfId="2" applyNumberFormat="1" applyFont="1" applyFill="1" applyBorder="1" applyAlignment="1">
      <alignment horizontal="left" vertical="center"/>
    </xf>
    <xf numFmtId="49" fontId="2" fillId="4" borderId="0" xfId="2" applyNumberFormat="1" applyFont="1" applyFill="1" applyBorder="1" applyAlignment="1">
      <alignment horizontal="left" vertical="center"/>
    </xf>
    <xf numFmtId="49" fontId="2" fillId="4" borderId="11" xfId="2" applyNumberFormat="1" applyFont="1" applyFill="1" applyBorder="1" applyAlignment="1">
      <alignment horizontal="left" vertical="center"/>
    </xf>
    <xf numFmtId="0" fontId="23" fillId="4" borderId="19" xfId="2" applyFont="1" applyFill="1" applyBorder="1" applyAlignment="1">
      <alignment horizontal="center" vertical="center" wrapText="1"/>
    </xf>
    <xf numFmtId="0" fontId="4" fillId="4" borderId="20" xfId="2" applyFont="1" applyFill="1" applyBorder="1" applyAlignment="1">
      <alignment horizontal="center" vertical="center" wrapText="1"/>
    </xf>
    <xf numFmtId="0" fontId="4" fillId="4" borderId="21" xfId="2" applyFont="1" applyFill="1" applyBorder="1" applyAlignment="1">
      <alignment horizontal="center" vertical="center" wrapText="1"/>
    </xf>
    <xf numFmtId="49" fontId="24" fillId="4" borderId="0" xfId="2" applyNumberFormat="1" applyFont="1" applyFill="1" applyBorder="1" applyAlignment="1">
      <alignment horizontal="center" vertical="center"/>
    </xf>
    <xf numFmtId="49" fontId="24" fillId="4" borderId="11" xfId="2" applyNumberFormat="1" applyFont="1" applyFill="1" applyBorder="1" applyAlignment="1">
      <alignment horizontal="center" vertical="center"/>
    </xf>
    <xf numFmtId="0" fontId="2" fillId="4" borderId="14" xfId="2" applyFill="1" applyBorder="1" applyAlignment="1">
      <alignment horizontal="left" vertical="center"/>
    </xf>
    <xf numFmtId="0" fontId="2" fillId="4" borderId="0" xfId="2" applyFont="1" applyFill="1" applyBorder="1" applyAlignment="1">
      <alignment horizontal="left" vertical="center" wrapText="1"/>
    </xf>
  </cellXfs>
  <cellStyles count="49">
    <cellStyle name="20% - Ênfase1" xfId="21" builtinId="30" customBuiltin="1"/>
    <cellStyle name="20% - Ênfase2" xfId="25" builtinId="34" customBuiltin="1"/>
    <cellStyle name="20% - Ênfase3" xfId="29" builtinId="38" customBuiltin="1"/>
    <cellStyle name="20% - Ênfase4" xfId="33" builtinId="42" customBuiltin="1"/>
    <cellStyle name="20% - Ênfase5" xfId="37" builtinId="46" customBuiltin="1"/>
    <cellStyle name="20% - Ênfase6" xfId="41" builtinId="50" customBuiltin="1"/>
    <cellStyle name="40% - Ênfase1" xfId="22" builtinId="31" customBuiltin="1"/>
    <cellStyle name="40% - Ênfase2" xfId="26" builtinId="35" customBuiltin="1"/>
    <cellStyle name="40% - Ênfase3" xfId="30" builtinId="39" customBuiltin="1"/>
    <cellStyle name="40% - Ênfase4" xfId="34" builtinId="43" customBuiltin="1"/>
    <cellStyle name="40% - Ênfase5" xfId="38" builtinId="47" customBuiltin="1"/>
    <cellStyle name="40% - Ênfase6" xfId="42" builtinId="51" customBuiltin="1"/>
    <cellStyle name="60% - Ênfase1" xfId="23" builtinId="32" customBuiltin="1"/>
    <cellStyle name="60% - Ênfase2" xfId="27" builtinId="36" customBuiltin="1"/>
    <cellStyle name="60% - Ênfase3" xfId="31" builtinId="40" customBuiltin="1"/>
    <cellStyle name="60% - Ênfase4" xfId="35" builtinId="44" customBuiltin="1"/>
    <cellStyle name="60% - Ênfase5" xfId="39" builtinId="48" customBuiltin="1"/>
    <cellStyle name="60% - Ênfase6" xfId="43" builtinId="52" customBuiltin="1"/>
    <cellStyle name="Bom" xfId="9" builtinId="26" customBuiltin="1"/>
    <cellStyle name="Cálculo" xfId="14" builtinId="22" customBuiltin="1"/>
    <cellStyle name="Célula de Verificação" xfId="16" builtinId="23" customBuiltin="1"/>
    <cellStyle name="Célula Vinculada" xfId="15" builtinId="24" customBuiltin="1"/>
    <cellStyle name="Ênfase1" xfId="20" builtinId="29" customBuiltin="1"/>
    <cellStyle name="Ênfase2" xfId="24" builtinId="33" customBuiltin="1"/>
    <cellStyle name="Ênfase3" xfId="28" builtinId="37" customBuiltin="1"/>
    <cellStyle name="Ênfase4" xfId="32" builtinId="41" customBuiltin="1"/>
    <cellStyle name="Ênfase5" xfId="36" builtinId="45" customBuiltin="1"/>
    <cellStyle name="Ênfase6" xfId="40" builtinId="49" customBuiltin="1"/>
    <cellStyle name="Entrada" xfId="12" builtinId="20" customBuiltin="1"/>
    <cellStyle name="Incorreto" xfId="10" builtinId="27" customBuiltin="1"/>
    <cellStyle name="Moeda" xfId="48" builtinId="4"/>
    <cellStyle name="Neutra" xfId="11" builtinId="28" customBuiltin="1"/>
    <cellStyle name="Normal" xfId="0" builtinId="0"/>
    <cellStyle name="Normal 2" xfId="2"/>
    <cellStyle name="Normal 3" xfId="46"/>
    <cellStyle name="Normal_Plan1" xfId="3"/>
    <cellStyle name="Nota 2" xfId="47"/>
    <cellStyle name="Porcentagem 2" xfId="44"/>
    <cellStyle name="Saída" xfId="13" builtinId="21" customBuiltin="1"/>
    <cellStyle name="Separador de milhares" xfId="1" builtinId="3"/>
    <cellStyle name="Texto de Aviso" xfId="17" builtinId="11" customBuiltin="1"/>
    <cellStyle name="Texto Explicativo" xfId="18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otal" xfId="19" builtinId="25" customBuiltin="1"/>
    <cellStyle name="Vírgula 2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mpras/COMPRAS-2018/CHAMAMENTO-OBRAS/CHAMAMENTO%20012-18-BASE%20ACADEMIA/Manuten&#231;&#227;o%20Academia%20Barrinh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MEMÓRIA DE CÁLCULO"/>
      <sheetName val="BDI"/>
      <sheetName val="Cronograma"/>
    </sheetNames>
    <sheetDataSet>
      <sheetData sheetId="0">
        <row r="8">
          <cell r="C8" t="str">
            <v>SERVIÇOS COMPLEMENTARES</v>
          </cell>
        </row>
        <row r="14">
          <cell r="C14" t="str">
            <v>MOVIMENTO DE TERRAS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view="pageBreakPreview" zoomScaleSheetLayoutView="100" workbookViewId="0">
      <selection activeCell="E30" sqref="E30"/>
    </sheetView>
  </sheetViews>
  <sheetFormatPr defaultRowHeight="12.75"/>
  <cols>
    <col min="1" max="1" width="5.5703125" style="17" customWidth="1"/>
    <col min="2" max="2" width="11.28515625" style="17" customWidth="1"/>
    <col min="3" max="3" width="56.5703125" style="17" customWidth="1"/>
    <col min="4" max="4" width="5" style="17" bestFit="1" customWidth="1"/>
    <col min="5" max="5" width="10.7109375" style="17" bestFit="1" customWidth="1"/>
    <col min="6" max="6" width="7.42578125" style="17" bestFit="1" customWidth="1"/>
    <col min="7" max="8" width="10.5703125" style="17" bestFit="1" customWidth="1"/>
    <col min="9" max="16384" width="9.140625" style="17"/>
  </cols>
  <sheetData>
    <row r="1" spans="1:7" ht="15.75">
      <c r="A1" s="84" t="s">
        <v>0</v>
      </c>
      <c r="B1" s="85"/>
      <c r="C1" s="86"/>
      <c r="D1" s="87"/>
      <c r="E1" s="98"/>
      <c r="F1" s="89"/>
      <c r="G1" s="90"/>
    </row>
    <row r="2" spans="1:7" ht="15.75">
      <c r="A2" s="91" t="s">
        <v>1</v>
      </c>
      <c r="B2" s="92"/>
      <c r="C2" s="93"/>
      <c r="D2" s="87"/>
      <c r="E2" s="98"/>
      <c r="F2" s="89"/>
      <c r="G2" s="90"/>
    </row>
    <row r="3" spans="1:7" ht="15.75">
      <c r="A3" s="91" t="s">
        <v>131</v>
      </c>
      <c r="B3" s="92"/>
      <c r="C3" s="93"/>
      <c r="D3" s="87"/>
      <c r="E3" s="98"/>
      <c r="F3" s="89"/>
      <c r="G3" s="90"/>
    </row>
    <row r="4" spans="1:7" ht="15.75">
      <c r="A4" s="91" t="s">
        <v>132</v>
      </c>
      <c r="B4" s="92"/>
      <c r="C4" s="93"/>
      <c r="D4" s="87"/>
      <c r="E4" s="88"/>
      <c r="F4" s="89"/>
      <c r="G4" s="90"/>
    </row>
    <row r="5" spans="1:7" ht="15.75">
      <c r="A5" s="94" t="s">
        <v>82</v>
      </c>
      <c r="B5" s="95"/>
      <c r="C5" s="94" t="s">
        <v>130</v>
      </c>
      <c r="D5" s="87"/>
      <c r="E5" s="88"/>
      <c r="F5" s="89"/>
      <c r="G5" s="90"/>
    </row>
    <row r="6" spans="1:7">
      <c r="A6" s="96"/>
      <c r="B6" s="96"/>
      <c r="C6" s="96"/>
      <c r="D6" s="96"/>
      <c r="E6" s="96"/>
      <c r="F6" s="96"/>
      <c r="G6" s="96"/>
    </row>
    <row r="7" spans="1:7">
      <c r="A7" s="1" t="s">
        <v>2</v>
      </c>
      <c r="B7" s="1" t="s">
        <v>3</v>
      </c>
      <c r="C7" s="1" t="s">
        <v>4</v>
      </c>
      <c r="D7" s="1" t="s">
        <v>5</v>
      </c>
      <c r="E7" s="97" t="s">
        <v>6</v>
      </c>
      <c r="F7" s="97" t="s">
        <v>81</v>
      </c>
      <c r="G7" s="97" t="s">
        <v>7</v>
      </c>
    </row>
    <row r="8" spans="1:7">
      <c r="A8" s="1">
        <v>1</v>
      </c>
      <c r="B8" s="7"/>
      <c r="C8" s="8" t="s">
        <v>67</v>
      </c>
      <c r="D8" s="9"/>
      <c r="E8" s="10"/>
      <c r="F8" s="11"/>
      <c r="G8" s="12"/>
    </row>
    <row r="9" spans="1:7" ht="51">
      <c r="A9" s="101" t="s">
        <v>86</v>
      </c>
      <c r="B9" s="40" t="s">
        <v>83</v>
      </c>
      <c r="C9" s="41" t="s">
        <v>84</v>
      </c>
      <c r="D9" s="40" t="s">
        <v>85</v>
      </c>
      <c r="E9" s="15"/>
      <c r="F9" s="16">
        <v>1</v>
      </c>
      <c r="G9" s="30">
        <f>E9*F9</f>
        <v>0</v>
      </c>
    </row>
    <row r="10" spans="1:7">
      <c r="A10" s="102"/>
      <c r="B10" s="37"/>
      <c r="C10" s="18" t="s">
        <v>63</v>
      </c>
      <c r="D10" s="37"/>
      <c r="E10" s="38"/>
      <c r="F10" s="39"/>
      <c r="G10" s="19">
        <f>SUM(G9)</f>
        <v>0</v>
      </c>
    </row>
    <row r="11" spans="1:7">
      <c r="A11" s="1">
        <v>2</v>
      </c>
      <c r="B11" s="7"/>
      <c r="C11" s="8" t="s">
        <v>9</v>
      </c>
      <c r="D11" s="9"/>
      <c r="E11" s="10"/>
      <c r="F11" s="11"/>
      <c r="G11" s="12"/>
    </row>
    <row r="12" spans="1:7" ht="38.25">
      <c r="A12" s="101" t="s">
        <v>87</v>
      </c>
      <c r="B12" s="40" t="s">
        <v>76</v>
      </c>
      <c r="C12" s="41" t="s">
        <v>74</v>
      </c>
      <c r="D12" s="40" t="s">
        <v>71</v>
      </c>
      <c r="E12" s="15"/>
      <c r="F12" s="16">
        <v>15.76</v>
      </c>
      <c r="G12" s="30">
        <f>F12*E12</f>
        <v>0</v>
      </c>
    </row>
    <row r="13" spans="1:7">
      <c r="A13" s="1">
        <v>3</v>
      </c>
      <c r="B13" s="7"/>
      <c r="C13" s="8" t="s">
        <v>102</v>
      </c>
      <c r="D13" s="9"/>
      <c r="E13" s="10"/>
      <c r="F13" s="11"/>
      <c r="G13" s="12"/>
    </row>
    <row r="14" spans="1:7">
      <c r="A14" s="103"/>
      <c r="B14" s="37"/>
      <c r="C14" s="18" t="s">
        <v>63</v>
      </c>
      <c r="D14" s="37"/>
      <c r="E14" s="38"/>
      <c r="F14" s="39"/>
      <c r="G14" s="72">
        <f>SUM(G12)</f>
        <v>0</v>
      </c>
    </row>
    <row r="15" spans="1:7" ht="63.75">
      <c r="A15" s="101" t="s">
        <v>88</v>
      </c>
      <c r="B15" s="40" t="s">
        <v>96</v>
      </c>
      <c r="C15" s="41" t="s">
        <v>97</v>
      </c>
      <c r="D15" s="40" t="s">
        <v>98</v>
      </c>
      <c r="E15" s="15"/>
      <c r="F15" s="16">
        <v>3</v>
      </c>
      <c r="G15" s="30">
        <f>E15*F15</f>
        <v>0</v>
      </c>
    </row>
    <row r="16" spans="1:7">
      <c r="A16" s="103"/>
      <c r="B16" s="37"/>
      <c r="C16" s="18" t="s">
        <v>63</v>
      </c>
      <c r="D16" s="37"/>
      <c r="E16" s="38"/>
      <c r="F16" s="39"/>
      <c r="G16" s="72">
        <f>G15</f>
        <v>0</v>
      </c>
    </row>
    <row r="17" spans="1:8">
      <c r="A17" s="73">
        <v>4</v>
      </c>
      <c r="B17" s="73"/>
      <c r="C17" s="73" t="s">
        <v>103</v>
      </c>
      <c r="D17" s="74"/>
      <c r="E17" s="75"/>
      <c r="F17" s="76"/>
      <c r="G17" s="77"/>
    </row>
    <row r="18" spans="1:8" ht="25.5">
      <c r="A18" s="101" t="s">
        <v>90</v>
      </c>
      <c r="B18" s="40" t="s">
        <v>77</v>
      </c>
      <c r="C18" s="41" t="s">
        <v>70</v>
      </c>
      <c r="D18" s="40" t="s">
        <v>71</v>
      </c>
      <c r="E18" s="29"/>
      <c r="F18" s="14">
        <v>1.68</v>
      </c>
      <c r="G18" s="29">
        <f>F18*E18</f>
        <v>0</v>
      </c>
    </row>
    <row r="19" spans="1:8" ht="38.25">
      <c r="A19" s="101" t="s">
        <v>91</v>
      </c>
      <c r="B19" s="40" t="s">
        <v>72</v>
      </c>
      <c r="C19" s="41" t="s">
        <v>73</v>
      </c>
      <c r="D19" s="40" t="s">
        <v>71</v>
      </c>
      <c r="E19" s="29"/>
      <c r="F19" s="14">
        <v>1.52</v>
      </c>
      <c r="G19" s="29">
        <f>F19*E19</f>
        <v>0</v>
      </c>
    </row>
    <row r="20" spans="1:8">
      <c r="A20" s="101" t="s">
        <v>92</v>
      </c>
      <c r="B20" s="40" t="s">
        <v>99</v>
      </c>
      <c r="C20" s="41" t="s">
        <v>100</v>
      </c>
      <c r="D20" s="40" t="s">
        <v>101</v>
      </c>
      <c r="E20" s="29"/>
      <c r="F20" s="14">
        <v>20</v>
      </c>
      <c r="G20" s="29">
        <f>F20*E20</f>
        <v>0</v>
      </c>
    </row>
    <row r="21" spans="1:8">
      <c r="A21" s="37"/>
      <c r="B21" s="37"/>
      <c r="C21" s="18" t="s">
        <v>63</v>
      </c>
      <c r="D21" s="37"/>
      <c r="E21" s="38"/>
      <c r="F21" s="39"/>
      <c r="G21" s="72">
        <f>SUM(G18:G20)</f>
        <v>0</v>
      </c>
    </row>
    <row r="22" spans="1:8">
      <c r="A22" s="78">
        <v>5</v>
      </c>
      <c r="B22" s="13"/>
      <c r="C22" s="8" t="s">
        <v>11</v>
      </c>
      <c r="D22" s="78"/>
      <c r="E22" s="79"/>
      <c r="F22" s="80"/>
      <c r="G22" s="77"/>
    </row>
    <row r="23" spans="1:8" ht="51">
      <c r="A23" s="31" t="s">
        <v>95</v>
      </c>
      <c r="B23" s="20" t="s">
        <v>16</v>
      </c>
      <c r="C23" s="42" t="s">
        <v>12</v>
      </c>
      <c r="D23" s="32" t="s">
        <v>13</v>
      </c>
      <c r="E23" s="15"/>
      <c r="F23" s="33">
        <v>85</v>
      </c>
      <c r="G23" s="30">
        <f t="shared" ref="G23:G26" si="0">E23*F23</f>
        <v>0</v>
      </c>
    </row>
    <row r="24" spans="1:8" ht="38.25">
      <c r="A24" s="31" t="s">
        <v>121</v>
      </c>
      <c r="B24" s="6" t="s">
        <v>15</v>
      </c>
      <c r="C24" s="36" t="s">
        <v>79</v>
      </c>
      <c r="D24" s="35" t="s">
        <v>10</v>
      </c>
      <c r="E24" s="15"/>
      <c r="F24" s="33">
        <v>2</v>
      </c>
      <c r="G24" s="30">
        <f>E24*F24</f>
        <v>0</v>
      </c>
    </row>
    <row r="25" spans="1:8" ht="38.25">
      <c r="A25" s="31" t="s">
        <v>122</v>
      </c>
      <c r="B25" s="6" t="s">
        <v>18</v>
      </c>
      <c r="C25" s="42" t="s">
        <v>78</v>
      </c>
      <c r="D25" s="34" t="s">
        <v>8</v>
      </c>
      <c r="E25" s="15"/>
      <c r="F25" s="33">
        <v>2.1</v>
      </c>
      <c r="G25" s="30">
        <f>E25*F25</f>
        <v>0</v>
      </c>
    </row>
    <row r="26" spans="1:8" ht="25.5">
      <c r="A26" s="31" t="s">
        <v>123</v>
      </c>
      <c r="B26" s="6" t="s">
        <v>17</v>
      </c>
      <c r="C26" s="36" t="s">
        <v>14</v>
      </c>
      <c r="D26" s="34" t="s">
        <v>13</v>
      </c>
      <c r="E26" s="15"/>
      <c r="F26" s="33">
        <v>85</v>
      </c>
      <c r="G26" s="30">
        <f t="shared" si="0"/>
        <v>0</v>
      </c>
    </row>
    <row r="27" spans="1:8" ht="51">
      <c r="A27" s="31" t="s">
        <v>124</v>
      </c>
      <c r="B27" s="40" t="s">
        <v>68</v>
      </c>
      <c r="C27" s="41" t="s">
        <v>69</v>
      </c>
      <c r="D27" s="6" t="s">
        <v>80</v>
      </c>
      <c r="E27" s="15"/>
      <c r="F27" s="33">
        <v>19</v>
      </c>
      <c r="G27" s="30">
        <f>E27*F27</f>
        <v>0</v>
      </c>
    </row>
    <row r="28" spans="1:8">
      <c r="A28" s="37"/>
      <c r="B28" s="37"/>
      <c r="C28" s="18" t="s">
        <v>63</v>
      </c>
      <c r="D28" s="37"/>
      <c r="E28" s="38"/>
      <c r="F28" s="39"/>
      <c r="G28" s="72">
        <f>SUM(G23:G27)</f>
        <v>0</v>
      </c>
    </row>
    <row r="29" spans="1:8">
      <c r="A29" s="78">
        <v>6</v>
      </c>
      <c r="B29" s="7"/>
      <c r="C29" s="8" t="s">
        <v>104</v>
      </c>
      <c r="D29" s="81"/>
      <c r="E29" s="82"/>
      <c r="F29" s="83"/>
      <c r="G29" s="77"/>
      <c r="H29" s="100"/>
    </row>
    <row r="30" spans="1:8" ht="51">
      <c r="A30" s="31" t="s">
        <v>125</v>
      </c>
      <c r="B30" s="6">
        <v>94992</v>
      </c>
      <c r="C30" s="42" t="s">
        <v>75</v>
      </c>
      <c r="D30" s="34" t="s">
        <v>8</v>
      </c>
      <c r="E30" s="15"/>
      <c r="F30" s="33">
        <v>17.75</v>
      </c>
      <c r="G30" s="30">
        <f>F30*E30</f>
        <v>0</v>
      </c>
      <c r="H30" s="99"/>
    </row>
    <row r="31" spans="1:8">
      <c r="A31" s="37"/>
      <c r="B31" s="37"/>
      <c r="C31" s="18"/>
      <c r="D31" s="37"/>
      <c r="E31" s="38"/>
      <c r="F31" s="39"/>
      <c r="G31" s="72">
        <f>SUM(G30)</f>
        <v>0</v>
      </c>
      <c r="H31" s="99"/>
    </row>
    <row r="32" spans="1:8">
      <c r="A32" s="147" t="s">
        <v>64</v>
      </c>
      <c r="B32" s="148"/>
      <c r="C32" s="148"/>
      <c r="D32" s="148"/>
      <c r="E32" s="148"/>
      <c r="F32" s="149"/>
      <c r="G32" s="21">
        <f>G31+G28+G21+G10+G14+G16</f>
        <v>0</v>
      </c>
    </row>
    <row r="33" spans="1:7">
      <c r="A33" s="147" t="s">
        <v>65</v>
      </c>
      <c r="B33" s="148"/>
      <c r="C33" s="148"/>
      <c r="D33" s="148"/>
      <c r="E33" s="148"/>
      <c r="F33" s="22">
        <f>BDI!H47</f>
        <v>9.2823246518478397E-2</v>
      </c>
      <c r="G33" s="21">
        <f>G32*F33</f>
        <v>0</v>
      </c>
    </row>
    <row r="34" spans="1:7">
      <c r="A34" s="150" t="s">
        <v>66</v>
      </c>
      <c r="B34" s="151"/>
      <c r="C34" s="151"/>
      <c r="D34" s="151"/>
      <c r="E34" s="151"/>
      <c r="F34" s="152"/>
      <c r="G34" s="23">
        <f>G32+G33</f>
        <v>0</v>
      </c>
    </row>
    <row r="37" spans="1:7">
      <c r="B37" s="24"/>
      <c r="C37" s="25"/>
      <c r="E37" s="26"/>
    </row>
    <row r="38" spans="1:7">
      <c r="B38" s="27"/>
      <c r="C38" s="28"/>
      <c r="D38" s="27"/>
    </row>
    <row r="39" spans="1:7">
      <c r="B39" s="27"/>
      <c r="C39" s="25"/>
      <c r="D39" s="27"/>
    </row>
    <row r="40" spans="1:7">
      <c r="B40" s="27"/>
      <c r="C40" s="25"/>
      <c r="D40" s="27"/>
    </row>
    <row r="41" spans="1:7">
      <c r="B41" s="27"/>
      <c r="C41" s="25"/>
      <c r="D41" s="27"/>
    </row>
    <row r="42" spans="1:7">
      <c r="B42" s="27"/>
      <c r="C42" s="25"/>
      <c r="D42" s="27"/>
    </row>
  </sheetData>
  <mergeCells count="3">
    <mergeCell ref="A32:F32"/>
    <mergeCell ref="A33:E33"/>
    <mergeCell ref="A34:F34"/>
  </mergeCells>
  <pageMargins left="0.70866141732283472" right="0" top="1.3024015748031497" bottom="0.78740157480314965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8"/>
  <sheetViews>
    <sheetView view="pageBreakPreview" topLeftCell="A25" zoomScaleSheetLayoutView="100" workbookViewId="0">
      <selection activeCell="D51" sqref="D51"/>
    </sheetView>
  </sheetViews>
  <sheetFormatPr defaultRowHeight="15"/>
  <cols>
    <col min="2" max="2" width="20.28515625" customWidth="1"/>
    <col min="4" max="4" width="12.42578125" customWidth="1"/>
    <col min="5" max="5" width="11" customWidth="1"/>
    <col min="6" max="6" width="9.140625" hidden="1" customWidth="1"/>
    <col min="9" max="9" width="9.5703125" customWidth="1"/>
  </cols>
  <sheetData>
    <row r="1" spans="1:8" ht="18.75">
      <c r="A1" s="161" t="s">
        <v>19</v>
      </c>
      <c r="B1" s="161"/>
      <c r="C1" s="161"/>
      <c r="D1" s="161"/>
      <c r="E1" s="161"/>
      <c r="F1" s="161"/>
      <c r="G1" s="161"/>
      <c r="H1" s="161"/>
    </row>
    <row r="2" spans="1:8">
      <c r="A2" s="165" t="s">
        <v>20</v>
      </c>
      <c r="B2" s="166"/>
      <c r="C2" s="166"/>
      <c r="D2" s="166"/>
      <c r="E2" s="166"/>
      <c r="F2" s="166"/>
      <c r="G2" s="166"/>
      <c r="H2" s="167"/>
    </row>
    <row r="3" spans="1:8">
      <c r="A3" s="168"/>
      <c r="B3" s="168"/>
      <c r="C3" s="168"/>
      <c r="D3" s="168"/>
      <c r="E3" s="168"/>
      <c r="F3" s="168"/>
      <c r="G3" s="168"/>
      <c r="H3" s="168"/>
    </row>
    <row r="4" spans="1:8">
      <c r="A4" s="44" t="s">
        <v>21</v>
      </c>
      <c r="B4" s="44" t="s">
        <v>22</v>
      </c>
      <c r="C4" s="45" t="s">
        <v>23</v>
      </c>
      <c r="D4" s="46"/>
      <c r="E4" s="46"/>
      <c r="F4" s="46"/>
      <c r="G4" s="46"/>
      <c r="H4" s="43"/>
    </row>
    <row r="5" spans="1:8">
      <c r="A5" s="44">
        <v>1</v>
      </c>
      <c r="B5" s="47" t="s">
        <v>24</v>
      </c>
      <c r="C5" s="48">
        <v>0.5</v>
      </c>
      <c r="D5" s="46"/>
      <c r="E5" s="46"/>
      <c r="F5" s="46"/>
      <c r="G5" s="46"/>
      <c r="H5" s="43"/>
    </row>
    <row r="6" spans="1:8">
      <c r="A6" s="44">
        <v>2</v>
      </c>
      <c r="B6" s="47" t="s">
        <v>25</v>
      </c>
      <c r="C6" s="48">
        <v>0.65</v>
      </c>
      <c r="D6" s="46"/>
      <c r="E6" s="46"/>
      <c r="F6" s="46"/>
      <c r="G6" s="46"/>
      <c r="H6" s="43"/>
    </row>
    <row r="7" spans="1:8">
      <c r="A7" s="44">
        <v>3</v>
      </c>
      <c r="B7" s="47" t="s">
        <v>26</v>
      </c>
      <c r="C7" s="48">
        <v>3</v>
      </c>
      <c r="D7" s="46"/>
      <c r="E7" s="46"/>
      <c r="F7" s="46"/>
      <c r="G7" s="46"/>
      <c r="H7" s="43"/>
    </row>
    <row r="8" spans="1:8">
      <c r="A8" s="44">
        <v>4</v>
      </c>
      <c r="B8" s="47" t="s">
        <v>27</v>
      </c>
      <c r="C8" s="48">
        <v>3</v>
      </c>
      <c r="D8" s="46"/>
      <c r="E8" s="46"/>
      <c r="F8" s="46"/>
      <c r="G8" s="46"/>
      <c r="H8" s="43"/>
    </row>
    <row r="9" spans="1:8">
      <c r="A9" s="44">
        <v>5</v>
      </c>
      <c r="B9" s="47" t="s">
        <v>28</v>
      </c>
      <c r="C9" s="48">
        <v>0.5</v>
      </c>
      <c r="D9" s="46"/>
      <c r="E9" s="46"/>
      <c r="F9" s="46"/>
      <c r="G9" s="46"/>
      <c r="H9" s="43"/>
    </row>
    <row r="10" spans="1:8">
      <c r="A10" s="44">
        <v>6</v>
      </c>
      <c r="B10" s="47" t="s">
        <v>29</v>
      </c>
      <c r="C10" s="48">
        <v>0.5</v>
      </c>
      <c r="D10" s="46"/>
      <c r="E10" s="46"/>
      <c r="F10" s="46"/>
      <c r="G10" s="46"/>
      <c r="H10" s="43"/>
    </row>
    <row r="11" spans="1:8">
      <c r="A11" s="44">
        <v>7</v>
      </c>
      <c r="B11" s="47" t="s">
        <v>30</v>
      </c>
      <c r="C11" s="48">
        <v>0.5</v>
      </c>
      <c r="D11" s="46"/>
      <c r="E11" s="46"/>
      <c r="F11" s="46"/>
      <c r="G11" s="46"/>
      <c r="H11" s="43"/>
    </row>
    <row r="12" spans="1:8">
      <c r="A12" s="169"/>
      <c r="B12" s="169"/>
      <c r="C12" s="169"/>
      <c r="D12" s="169"/>
      <c r="E12" s="169"/>
      <c r="F12" s="169"/>
      <c r="G12" s="169"/>
      <c r="H12" s="169"/>
    </row>
    <row r="13" spans="1:8">
      <c r="A13" s="158" t="s">
        <v>31</v>
      </c>
      <c r="B13" s="159"/>
      <c r="C13" s="159"/>
      <c r="D13" s="159"/>
      <c r="E13" s="159"/>
      <c r="F13" s="159"/>
      <c r="G13" s="159"/>
      <c r="H13" s="160"/>
    </row>
    <row r="14" spans="1:8" ht="22.5">
      <c r="A14" s="162" t="s">
        <v>32</v>
      </c>
      <c r="B14" s="163"/>
      <c r="C14" s="163"/>
      <c r="D14" s="163"/>
      <c r="E14" s="163"/>
      <c r="F14" s="163"/>
      <c r="G14" s="164"/>
      <c r="H14" s="49" t="s">
        <v>33</v>
      </c>
    </row>
    <row r="15" spans="1:8">
      <c r="A15" s="153" t="s">
        <v>34</v>
      </c>
      <c r="B15" s="154"/>
      <c r="C15" s="154"/>
      <c r="D15" s="154"/>
      <c r="E15" s="154"/>
      <c r="F15" s="154"/>
      <c r="G15" s="155"/>
      <c r="H15" s="50">
        <f>C5</f>
        <v>0.5</v>
      </c>
    </row>
    <row r="16" spans="1:8">
      <c r="A16" s="153" t="s">
        <v>35</v>
      </c>
      <c r="B16" s="154"/>
      <c r="C16" s="154"/>
      <c r="D16" s="154"/>
      <c r="E16" s="154"/>
      <c r="F16" s="154"/>
      <c r="G16" s="155"/>
      <c r="H16" s="50">
        <v>0</v>
      </c>
    </row>
    <row r="17" spans="1:8">
      <c r="A17" s="51" t="s">
        <v>36</v>
      </c>
      <c r="B17" s="52"/>
      <c r="C17" s="52"/>
      <c r="D17" s="52"/>
      <c r="E17" s="52"/>
      <c r="F17" s="53"/>
      <c r="G17" s="54"/>
      <c r="H17" s="50">
        <v>0</v>
      </c>
    </row>
    <row r="18" spans="1:8">
      <c r="A18" s="156" t="s">
        <v>37</v>
      </c>
      <c r="B18" s="157"/>
      <c r="C18" s="157"/>
      <c r="D18" s="157"/>
      <c r="E18" s="157"/>
      <c r="F18" s="157"/>
      <c r="G18" s="157"/>
      <c r="H18" s="50">
        <f>SUM(H15:H17)</f>
        <v>0.5</v>
      </c>
    </row>
    <row r="19" spans="1:8">
      <c r="A19" s="158" t="s">
        <v>38</v>
      </c>
      <c r="B19" s="159"/>
      <c r="C19" s="159"/>
      <c r="D19" s="159"/>
      <c r="E19" s="159"/>
      <c r="F19" s="159"/>
      <c r="G19" s="159"/>
      <c r="H19" s="160"/>
    </row>
    <row r="20" spans="1:8" ht="22.5">
      <c r="A20" s="162" t="s">
        <v>32</v>
      </c>
      <c r="B20" s="163"/>
      <c r="C20" s="163"/>
      <c r="D20" s="163"/>
      <c r="E20" s="163"/>
      <c r="F20" s="163"/>
      <c r="G20" s="164"/>
      <c r="H20" s="49" t="s">
        <v>33</v>
      </c>
    </row>
    <row r="21" spans="1:8">
      <c r="A21" s="153" t="s">
        <v>39</v>
      </c>
      <c r="B21" s="154"/>
      <c r="C21" s="154"/>
      <c r="D21" s="154"/>
      <c r="E21" s="154"/>
      <c r="F21" s="154"/>
      <c r="G21" s="155"/>
      <c r="H21" s="50">
        <f>C9</f>
        <v>0.5</v>
      </c>
    </row>
    <row r="22" spans="1:8">
      <c r="A22" s="156" t="s">
        <v>40</v>
      </c>
      <c r="B22" s="157"/>
      <c r="C22" s="157"/>
      <c r="D22" s="157"/>
      <c r="E22" s="157"/>
      <c r="F22" s="157"/>
      <c r="G22" s="157"/>
      <c r="H22" s="50">
        <f>H21</f>
        <v>0.5</v>
      </c>
    </row>
    <row r="23" spans="1:8">
      <c r="A23" s="158" t="s">
        <v>41</v>
      </c>
      <c r="B23" s="159"/>
      <c r="C23" s="159"/>
      <c r="D23" s="159"/>
      <c r="E23" s="159"/>
      <c r="F23" s="159"/>
      <c r="G23" s="159"/>
      <c r="H23" s="160"/>
    </row>
    <row r="24" spans="1:8" ht="22.5">
      <c r="A24" s="162" t="s">
        <v>32</v>
      </c>
      <c r="B24" s="163"/>
      <c r="C24" s="163"/>
      <c r="D24" s="163"/>
      <c r="E24" s="163"/>
      <c r="F24" s="163"/>
      <c r="G24" s="164"/>
      <c r="H24" s="49" t="s">
        <v>33</v>
      </c>
    </row>
    <row r="25" spans="1:8">
      <c r="A25" s="158" t="s">
        <v>42</v>
      </c>
      <c r="B25" s="159"/>
      <c r="C25" s="159"/>
      <c r="D25" s="159"/>
      <c r="E25" s="159"/>
      <c r="F25" s="159"/>
      <c r="G25" s="160"/>
      <c r="H25" s="50">
        <f>C11</f>
        <v>0.5</v>
      </c>
    </row>
    <row r="26" spans="1:8">
      <c r="A26" s="172" t="s">
        <v>43</v>
      </c>
      <c r="B26" s="173"/>
      <c r="C26" s="173"/>
      <c r="D26" s="173"/>
      <c r="E26" s="173"/>
      <c r="F26" s="173"/>
      <c r="G26" s="173"/>
      <c r="H26" s="70">
        <f>H25</f>
        <v>0.5</v>
      </c>
    </row>
    <row r="27" spans="1:8">
      <c r="A27" s="51" t="s">
        <v>44</v>
      </c>
      <c r="B27" s="68"/>
      <c r="C27" s="68"/>
      <c r="D27" s="68"/>
      <c r="E27" s="68"/>
      <c r="F27" s="68"/>
      <c r="G27" s="68"/>
      <c r="H27" s="69"/>
    </row>
    <row r="28" spans="1:8">
      <c r="A28" s="174" t="s">
        <v>45</v>
      </c>
      <c r="B28" s="175"/>
      <c r="C28" s="175"/>
      <c r="D28" s="175"/>
      <c r="E28" s="175"/>
      <c r="F28" s="175"/>
      <c r="G28" s="176"/>
      <c r="H28" s="71">
        <f>C10</f>
        <v>0.5</v>
      </c>
    </row>
    <row r="29" spans="1:8">
      <c r="A29" s="156" t="s">
        <v>46</v>
      </c>
      <c r="B29" s="177"/>
      <c r="C29" s="177"/>
      <c r="D29" s="177"/>
      <c r="E29" s="177"/>
      <c r="F29" s="177"/>
      <c r="G29" s="178"/>
      <c r="H29" s="55">
        <f>H28</f>
        <v>0.5</v>
      </c>
    </row>
    <row r="30" spans="1:8">
      <c r="A30" s="158" t="s">
        <v>47</v>
      </c>
      <c r="B30" s="159"/>
      <c r="C30" s="159"/>
      <c r="D30" s="159"/>
      <c r="E30" s="159"/>
      <c r="F30" s="159"/>
      <c r="G30" s="159"/>
      <c r="H30" s="160"/>
    </row>
    <row r="31" spans="1:8" ht="22.5">
      <c r="A31" s="162" t="s">
        <v>32</v>
      </c>
      <c r="B31" s="163"/>
      <c r="C31" s="163"/>
      <c r="D31" s="163"/>
      <c r="E31" s="163"/>
      <c r="F31" s="163"/>
      <c r="G31" s="164"/>
      <c r="H31" s="49" t="s">
        <v>33</v>
      </c>
    </row>
    <row r="32" spans="1:8">
      <c r="A32" s="153" t="s">
        <v>48</v>
      </c>
      <c r="B32" s="154"/>
      <c r="C32" s="154"/>
      <c r="D32" s="154"/>
      <c r="E32" s="154"/>
      <c r="F32" s="154"/>
      <c r="G32" s="155"/>
      <c r="H32" s="50">
        <v>3</v>
      </c>
    </row>
    <row r="33" spans="1:8">
      <c r="A33" s="153" t="s">
        <v>49</v>
      </c>
      <c r="B33" s="154"/>
      <c r="C33" s="154"/>
      <c r="D33" s="154"/>
      <c r="E33" s="154"/>
      <c r="F33" s="154"/>
      <c r="G33" s="155"/>
      <c r="H33" s="50">
        <v>3</v>
      </c>
    </row>
    <row r="34" spans="1:8">
      <c r="A34" s="153" t="s">
        <v>50</v>
      </c>
      <c r="B34" s="154"/>
      <c r="C34" s="154"/>
      <c r="D34" s="154"/>
      <c r="E34" s="154"/>
      <c r="F34" s="154"/>
      <c r="G34" s="155"/>
      <c r="H34" s="50">
        <v>0.65</v>
      </c>
    </row>
    <row r="35" spans="1:8">
      <c r="A35" s="156" t="s">
        <v>51</v>
      </c>
      <c r="B35" s="157"/>
      <c r="C35" s="157"/>
      <c r="D35" s="157"/>
      <c r="E35" s="157"/>
      <c r="F35" s="157"/>
      <c r="G35" s="171"/>
      <c r="H35" s="50">
        <v>6.65</v>
      </c>
    </row>
    <row r="36" spans="1:8">
      <c r="A36" s="56"/>
      <c r="B36" s="57"/>
      <c r="C36" s="58"/>
      <c r="D36" s="59"/>
      <c r="E36" s="59"/>
      <c r="F36" s="59"/>
      <c r="G36" s="59"/>
      <c r="H36" s="60"/>
    </row>
    <row r="37" spans="1:8">
      <c r="A37" s="170" t="s">
        <v>52</v>
      </c>
      <c r="B37" s="170"/>
      <c r="C37" s="170"/>
      <c r="D37" s="170"/>
      <c r="E37" s="170"/>
      <c r="F37" s="170"/>
      <c r="G37" s="170"/>
      <c r="H37" s="170"/>
    </row>
    <row r="38" spans="1:8">
      <c r="A38" s="61"/>
      <c r="B38" s="61"/>
      <c r="C38" s="61"/>
      <c r="D38" s="61"/>
      <c r="E38" s="61"/>
      <c r="F38" s="61"/>
      <c r="G38" s="61"/>
      <c r="H38" s="61"/>
    </row>
    <row r="39" spans="1:8">
      <c r="A39" s="172" t="s">
        <v>53</v>
      </c>
      <c r="B39" s="166" t="s">
        <v>54</v>
      </c>
      <c r="C39" s="166"/>
      <c r="D39" s="166"/>
      <c r="E39" s="166"/>
      <c r="F39" s="166"/>
      <c r="G39" s="183" t="s">
        <v>55</v>
      </c>
      <c r="H39" s="186" t="s">
        <v>56</v>
      </c>
    </row>
    <row r="40" spans="1:8">
      <c r="A40" s="181"/>
      <c r="B40" s="189"/>
      <c r="C40" s="183" t="s">
        <v>57</v>
      </c>
      <c r="D40" s="191"/>
      <c r="E40" s="191"/>
      <c r="F40" s="191"/>
      <c r="G40" s="184"/>
      <c r="H40" s="187"/>
    </row>
    <row r="41" spans="1:8">
      <c r="A41" s="182"/>
      <c r="B41" s="190"/>
      <c r="C41" s="175"/>
      <c r="D41" s="175"/>
      <c r="E41" s="175"/>
      <c r="F41" s="175"/>
      <c r="G41" s="185"/>
      <c r="H41" s="188"/>
    </row>
    <row r="42" spans="1:8">
      <c r="A42" s="62"/>
      <c r="B42" s="63"/>
      <c r="C42" s="64"/>
      <c r="D42" s="64"/>
      <c r="E42" s="64"/>
      <c r="F42" s="64"/>
      <c r="G42" s="65"/>
      <c r="H42" s="66"/>
    </row>
    <row r="43" spans="1:8">
      <c r="A43" s="192" t="s">
        <v>58</v>
      </c>
      <c r="B43" s="192"/>
      <c r="C43" s="192"/>
      <c r="D43" s="192"/>
      <c r="E43" s="192"/>
      <c r="F43" s="192"/>
      <c r="G43" s="192"/>
      <c r="H43" s="192"/>
    </row>
    <row r="44" spans="1:8">
      <c r="A44" s="192" t="s">
        <v>59</v>
      </c>
      <c r="B44" s="192"/>
      <c r="C44" s="192"/>
      <c r="D44" s="192"/>
      <c r="E44" s="192"/>
      <c r="F44" s="192"/>
      <c r="G44" s="192"/>
      <c r="H44" s="192"/>
    </row>
    <row r="45" spans="1:8">
      <c r="A45" s="192" t="s">
        <v>60</v>
      </c>
      <c r="B45" s="192"/>
      <c r="C45" s="192"/>
      <c r="D45" s="192"/>
      <c r="E45" s="192"/>
      <c r="F45" s="192"/>
      <c r="G45" s="192"/>
      <c r="H45" s="192"/>
    </row>
    <row r="46" spans="1:8">
      <c r="A46" s="192" t="s">
        <v>61</v>
      </c>
      <c r="B46" s="192"/>
      <c r="C46" s="192"/>
      <c r="D46" s="192"/>
      <c r="E46" s="192"/>
      <c r="F46" s="192"/>
      <c r="G46" s="192"/>
      <c r="H46" s="192"/>
    </row>
    <row r="47" spans="1:8">
      <c r="A47" s="67"/>
      <c r="B47" s="67"/>
      <c r="C47" s="67"/>
      <c r="D47" s="67"/>
      <c r="E47" s="179" t="s">
        <v>62</v>
      </c>
      <c r="F47" s="179"/>
      <c r="G47" s="179"/>
      <c r="H47" s="180">
        <f>((1+H18/100)*(1+H22/100)*(1+H26/100)*(1+H29/100)/(1-H35/100))-1</f>
        <v>9.2823246518478397E-2</v>
      </c>
    </row>
    <row r="48" spans="1:8">
      <c r="A48" s="67"/>
      <c r="B48" s="67"/>
      <c r="C48" s="67"/>
      <c r="D48" s="67"/>
      <c r="E48" s="179"/>
      <c r="F48" s="179"/>
      <c r="G48" s="179"/>
      <c r="H48" s="180"/>
    </row>
  </sheetData>
  <mergeCells count="38">
    <mergeCell ref="E47:G48"/>
    <mergeCell ref="H47:H48"/>
    <mergeCell ref="A39:A41"/>
    <mergeCell ref="B39:F39"/>
    <mergeCell ref="G39:G41"/>
    <mergeCell ref="H39:H41"/>
    <mergeCell ref="B40:B41"/>
    <mergeCell ref="C40:F41"/>
    <mergeCell ref="A43:H43"/>
    <mergeCell ref="A44:H44"/>
    <mergeCell ref="A45:H45"/>
    <mergeCell ref="A46:H46"/>
    <mergeCell ref="A37:H37"/>
    <mergeCell ref="A31:G31"/>
    <mergeCell ref="A20:G20"/>
    <mergeCell ref="A21:G21"/>
    <mergeCell ref="A22:G22"/>
    <mergeCell ref="A23:H23"/>
    <mergeCell ref="A24:G24"/>
    <mergeCell ref="A32:G32"/>
    <mergeCell ref="A33:G33"/>
    <mergeCell ref="A34:G34"/>
    <mergeCell ref="A35:G35"/>
    <mergeCell ref="A25:G25"/>
    <mergeCell ref="A26:G26"/>
    <mergeCell ref="A30:H30"/>
    <mergeCell ref="A28:G28"/>
    <mergeCell ref="A29:G29"/>
    <mergeCell ref="A15:G15"/>
    <mergeCell ref="A16:G16"/>
    <mergeCell ref="A18:G18"/>
    <mergeCell ref="A19:H19"/>
    <mergeCell ref="A1:H1"/>
    <mergeCell ref="A14:G14"/>
    <mergeCell ref="A2:H2"/>
    <mergeCell ref="A3:H3"/>
    <mergeCell ref="A12:H12"/>
    <mergeCell ref="A13:H13"/>
  </mergeCells>
  <pageMargins left="0.9055118110236221" right="0.51181102362204722" top="0.78740157480314965" bottom="0.78740157480314965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9"/>
  <sheetViews>
    <sheetView view="pageBreakPreview" topLeftCell="A4" zoomScaleSheetLayoutView="100" workbookViewId="0">
      <selection activeCell="A3" sqref="A3:A4"/>
    </sheetView>
  </sheetViews>
  <sheetFormatPr defaultRowHeight="12.75"/>
  <cols>
    <col min="1" max="1" width="5.5703125" style="17" customWidth="1"/>
    <col min="2" max="2" width="11.28515625" style="17" customWidth="1"/>
    <col min="3" max="3" width="56.5703125" style="17" customWidth="1"/>
    <col min="4" max="4" width="5" style="17" bestFit="1" customWidth="1"/>
    <col min="5" max="5" width="26.140625" style="132" bestFit="1" customWidth="1"/>
    <col min="6" max="6" width="7.42578125" style="17" bestFit="1" customWidth="1"/>
    <col min="7" max="7" width="10.5703125" style="17" bestFit="1" customWidth="1"/>
    <col min="8" max="16384" width="9.140625" style="17"/>
  </cols>
  <sheetData>
    <row r="1" spans="1:6" ht="15.75">
      <c r="A1" s="84" t="s">
        <v>0</v>
      </c>
      <c r="B1" s="85"/>
      <c r="C1" s="86"/>
      <c r="D1" s="87"/>
      <c r="E1" s="120"/>
      <c r="F1" s="89"/>
    </row>
    <row r="2" spans="1:6" ht="15.75">
      <c r="A2" s="91" t="s">
        <v>1</v>
      </c>
      <c r="B2" s="92"/>
      <c r="C2" s="93"/>
      <c r="D2" s="87"/>
      <c r="E2" s="120"/>
      <c r="F2" s="89"/>
    </row>
    <row r="3" spans="1:6" ht="15.75">
      <c r="A3" s="91" t="str">
        <f>Orçamento!A3</f>
        <v>Obra: Base para instalação da Academia da 3ª idade</v>
      </c>
      <c r="B3" s="92"/>
      <c r="C3" s="93"/>
      <c r="D3" s="87"/>
      <c r="E3" s="120"/>
      <c r="F3" s="89"/>
    </row>
    <row r="4" spans="1:6" ht="15.75">
      <c r="A4" s="91" t="str">
        <f>Orçamento!A4</f>
        <v>Local: Servidão Avelar Pereira Chaves, Barrinha</v>
      </c>
      <c r="B4" s="92"/>
      <c r="C4" s="93"/>
      <c r="D4" s="87"/>
      <c r="E4" s="121"/>
      <c r="F4" s="89"/>
    </row>
    <row r="5" spans="1:6" ht="15.75">
      <c r="A5" s="94" t="s">
        <v>82</v>
      </c>
      <c r="B5" s="95"/>
      <c r="C5" s="94" t="s">
        <v>130</v>
      </c>
      <c r="D5" s="87"/>
      <c r="E5" s="121"/>
      <c r="F5" s="89"/>
    </row>
    <row r="6" spans="1:6">
      <c r="A6" s="96"/>
      <c r="B6" s="96"/>
      <c r="C6" s="96"/>
      <c r="D6" s="96"/>
      <c r="E6" s="122"/>
      <c r="F6" s="96"/>
    </row>
    <row r="7" spans="1:6">
      <c r="A7" s="1" t="s">
        <v>2</v>
      </c>
      <c r="B7" s="1" t="s">
        <v>3</v>
      </c>
      <c r="C7" s="1" t="s">
        <v>4</v>
      </c>
      <c r="D7" s="1" t="s">
        <v>5</v>
      </c>
      <c r="E7" s="123" t="s">
        <v>110</v>
      </c>
      <c r="F7" s="97" t="s">
        <v>81</v>
      </c>
    </row>
    <row r="8" spans="1:6">
      <c r="A8" s="2">
        <v>1</v>
      </c>
      <c r="B8" s="3"/>
      <c r="C8" s="4" t="s">
        <v>67</v>
      </c>
      <c r="D8" s="3"/>
      <c r="E8" s="124"/>
      <c r="F8" s="5"/>
    </row>
    <row r="9" spans="1:6" ht="51">
      <c r="A9" s="101" t="s">
        <v>86</v>
      </c>
      <c r="B9" s="40" t="s">
        <v>83</v>
      </c>
      <c r="C9" s="41" t="s">
        <v>84</v>
      </c>
      <c r="D9" s="40" t="s">
        <v>85</v>
      </c>
      <c r="E9" s="125">
        <v>1</v>
      </c>
      <c r="F9" s="16">
        <v>1</v>
      </c>
    </row>
    <row r="10" spans="1:6">
      <c r="A10" s="102"/>
      <c r="B10" s="37"/>
      <c r="C10" s="18" t="s">
        <v>63</v>
      </c>
      <c r="D10" s="37"/>
      <c r="E10" s="126"/>
      <c r="F10" s="39"/>
    </row>
    <row r="11" spans="1:6">
      <c r="A11" s="1">
        <v>2</v>
      </c>
      <c r="B11" s="7"/>
      <c r="C11" s="8" t="s">
        <v>9</v>
      </c>
      <c r="D11" s="9"/>
      <c r="E11" s="127"/>
      <c r="F11" s="11"/>
    </row>
    <row r="12" spans="1:6" ht="38.25">
      <c r="A12" s="101" t="s">
        <v>87</v>
      </c>
      <c r="B12" s="40" t="s">
        <v>76</v>
      </c>
      <c r="C12" s="41" t="s">
        <v>74</v>
      </c>
      <c r="D12" s="40" t="s">
        <v>71</v>
      </c>
      <c r="E12" s="134" t="s">
        <v>111</v>
      </c>
      <c r="F12" s="16">
        <v>15.76</v>
      </c>
    </row>
    <row r="13" spans="1:6">
      <c r="A13" s="1">
        <v>3</v>
      </c>
      <c r="B13" s="7"/>
      <c r="C13" s="8" t="s">
        <v>102</v>
      </c>
      <c r="D13" s="9"/>
      <c r="E13" s="127"/>
      <c r="F13" s="11"/>
    </row>
    <row r="14" spans="1:6">
      <c r="A14" s="103"/>
      <c r="B14" s="37"/>
      <c r="C14" s="18" t="s">
        <v>63</v>
      </c>
      <c r="D14" s="37"/>
      <c r="E14" s="126"/>
      <c r="F14" s="39"/>
    </row>
    <row r="15" spans="1:6" ht="63.75">
      <c r="A15" s="101" t="s">
        <v>88</v>
      </c>
      <c r="B15" s="40" t="s">
        <v>96</v>
      </c>
      <c r="C15" s="41" t="s">
        <v>97</v>
      </c>
      <c r="D15" s="40" t="s">
        <v>98</v>
      </c>
      <c r="E15" s="136" t="s">
        <v>114</v>
      </c>
      <c r="F15" s="16">
        <v>3</v>
      </c>
    </row>
    <row r="16" spans="1:6">
      <c r="A16" s="103"/>
      <c r="B16" s="37"/>
      <c r="C16" s="18" t="s">
        <v>63</v>
      </c>
      <c r="D16" s="37"/>
      <c r="E16" s="126"/>
      <c r="F16" s="39"/>
    </row>
    <row r="17" spans="1:7">
      <c r="A17" s="73">
        <v>3</v>
      </c>
      <c r="B17" s="73"/>
      <c r="C17" s="73" t="s">
        <v>103</v>
      </c>
      <c r="D17" s="74"/>
      <c r="E17" s="128"/>
      <c r="F17" s="76"/>
    </row>
    <row r="18" spans="1:7" ht="45.75" customHeight="1">
      <c r="A18" s="101" t="s">
        <v>88</v>
      </c>
      <c r="B18" s="40" t="s">
        <v>77</v>
      </c>
      <c r="C18" s="41" t="s">
        <v>70</v>
      </c>
      <c r="D18" s="40" t="s">
        <v>71</v>
      </c>
      <c r="E18" s="135" t="s">
        <v>112</v>
      </c>
      <c r="F18" s="14">
        <v>1.68</v>
      </c>
    </row>
    <row r="19" spans="1:7" ht="38.25">
      <c r="A19" s="101" t="s">
        <v>89</v>
      </c>
      <c r="B19" s="40" t="s">
        <v>72</v>
      </c>
      <c r="C19" s="41" t="s">
        <v>73</v>
      </c>
      <c r="D19" s="40" t="s">
        <v>71</v>
      </c>
      <c r="E19" s="135" t="s">
        <v>113</v>
      </c>
      <c r="F19" s="14">
        <v>1.52</v>
      </c>
    </row>
    <row r="20" spans="1:7">
      <c r="A20" s="101"/>
      <c r="B20" s="40" t="s">
        <v>99</v>
      </c>
      <c r="C20" s="41" t="s">
        <v>100</v>
      </c>
      <c r="D20" s="40" t="s">
        <v>101</v>
      </c>
      <c r="E20" s="129" t="s">
        <v>115</v>
      </c>
      <c r="F20" s="14">
        <v>20</v>
      </c>
    </row>
    <row r="21" spans="1:7">
      <c r="A21" s="37"/>
      <c r="B21" s="37"/>
      <c r="C21" s="18" t="s">
        <v>63</v>
      </c>
      <c r="D21" s="37"/>
      <c r="E21" s="126"/>
      <c r="F21" s="39"/>
    </row>
    <row r="22" spans="1:7">
      <c r="A22" s="78">
        <v>4</v>
      </c>
      <c r="B22" s="13"/>
      <c r="C22" s="8" t="s">
        <v>11</v>
      </c>
      <c r="D22" s="78"/>
      <c r="E22" s="130"/>
      <c r="F22" s="80"/>
    </row>
    <row r="23" spans="1:7" ht="51">
      <c r="A23" s="31" t="s">
        <v>90</v>
      </c>
      <c r="B23" s="20" t="s">
        <v>16</v>
      </c>
      <c r="C23" s="42" t="s">
        <v>12</v>
      </c>
      <c r="D23" s="32" t="s">
        <v>13</v>
      </c>
      <c r="E23" s="125" t="s">
        <v>116</v>
      </c>
      <c r="F23" s="33">
        <v>85</v>
      </c>
    </row>
    <row r="24" spans="1:7" ht="38.25">
      <c r="A24" s="31" t="s">
        <v>91</v>
      </c>
      <c r="B24" s="6" t="s">
        <v>15</v>
      </c>
      <c r="C24" s="36" t="s">
        <v>79</v>
      </c>
      <c r="D24" s="35" t="s">
        <v>10</v>
      </c>
      <c r="E24" s="125" t="s">
        <v>117</v>
      </c>
      <c r="F24" s="33">
        <v>2</v>
      </c>
    </row>
    <row r="25" spans="1:7" ht="38.25">
      <c r="A25" s="31" t="s">
        <v>92</v>
      </c>
      <c r="B25" s="6" t="s">
        <v>18</v>
      </c>
      <c r="C25" s="42" t="s">
        <v>78</v>
      </c>
      <c r="D25" s="34" t="s">
        <v>8</v>
      </c>
      <c r="E25" s="125" t="s">
        <v>120</v>
      </c>
      <c r="F25" s="33">
        <v>2.1</v>
      </c>
    </row>
    <row r="26" spans="1:7" ht="25.5">
      <c r="A26" s="31" t="s">
        <v>93</v>
      </c>
      <c r="B26" s="6" t="s">
        <v>17</v>
      </c>
      <c r="C26" s="36" t="s">
        <v>14</v>
      </c>
      <c r="D26" s="34" t="s">
        <v>13</v>
      </c>
      <c r="E26" s="125" t="str">
        <f>E23</f>
        <v>Calculado para atender a As,mín</v>
      </c>
      <c r="F26" s="33">
        <v>85</v>
      </c>
    </row>
    <row r="27" spans="1:7" ht="51">
      <c r="A27" s="31" t="s">
        <v>94</v>
      </c>
      <c r="B27" s="40" t="s">
        <v>68</v>
      </c>
      <c r="C27" s="41" t="s">
        <v>69</v>
      </c>
      <c r="D27" s="34" t="s">
        <v>8</v>
      </c>
      <c r="E27" s="133" t="s">
        <v>118</v>
      </c>
      <c r="F27" s="33">
        <v>19</v>
      </c>
    </row>
    <row r="28" spans="1:7">
      <c r="A28" s="37"/>
      <c r="B28" s="37"/>
      <c r="C28" s="18" t="s">
        <v>63</v>
      </c>
      <c r="D28" s="37"/>
      <c r="E28" s="126"/>
      <c r="F28" s="39"/>
    </row>
    <row r="29" spans="1:7">
      <c r="A29" s="78">
        <v>5</v>
      </c>
      <c r="B29" s="7"/>
      <c r="C29" s="8" t="s">
        <v>104</v>
      </c>
      <c r="D29" s="81"/>
      <c r="E29" s="131"/>
      <c r="F29" s="83"/>
      <c r="G29" s="100"/>
    </row>
    <row r="30" spans="1:7" ht="51">
      <c r="A30" s="31" t="s">
        <v>95</v>
      </c>
      <c r="B30" s="6">
        <v>94992</v>
      </c>
      <c r="C30" s="42" t="s">
        <v>75</v>
      </c>
      <c r="D30" s="34" t="s">
        <v>8</v>
      </c>
      <c r="E30" s="125" t="s">
        <v>119</v>
      </c>
      <c r="F30" s="33">
        <v>17.75</v>
      </c>
      <c r="G30" s="99"/>
    </row>
    <row r="31" spans="1:7">
      <c r="A31" s="37"/>
      <c r="B31" s="37"/>
      <c r="C31" s="18"/>
      <c r="D31" s="37"/>
      <c r="E31" s="126"/>
      <c r="F31" s="39"/>
      <c r="G31" s="99"/>
    </row>
    <row r="34" spans="2:4">
      <c r="B34" s="24"/>
      <c r="C34" s="25"/>
    </row>
    <row r="35" spans="2:4">
      <c r="B35" s="27"/>
      <c r="C35" s="28"/>
      <c r="D35" s="27"/>
    </row>
    <row r="36" spans="2:4">
      <c r="B36" s="27"/>
      <c r="C36" s="25"/>
      <c r="D36" s="27"/>
    </row>
    <row r="37" spans="2:4">
      <c r="B37" s="27"/>
      <c r="C37" s="25"/>
      <c r="D37" s="27"/>
    </row>
    <row r="38" spans="2:4">
      <c r="B38" s="27"/>
      <c r="C38" s="25"/>
      <c r="D38" s="27"/>
    </row>
    <row r="39" spans="2:4">
      <c r="B39" s="27"/>
      <c r="C39" s="25"/>
      <c r="D39" s="27"/>
    </row>
  </sheetData>
  <pageMargins left="0.70866141732283472" right="0" top="1.3024015748031497" bottom="0.78740157480314965" header="0.31496062992125984" footer="0.31496062992125984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7"/>
  <sheetViews>
    <sheetView view="pageBreakPreview" zoomScaleSheetLayoutView="100" workbookViewId="0">
      <selection activeCell="H18" sqref="H18"/>
    </sheetView>
  </sheetViews>
  <sheetFormatPr defaultRowHeight="15.75"/>
  <cols>
    <col min="1" max="1" width="5.85546875" style="104" customWidth="1"/>
    <col min="2" max="2" width="34.28515625" style="104" bestFit="1" customWidth="1"/>
    <col min="3" max="3" width="13.85546875" style="104" customWidth="1"/>
    <col min="4" max="4" width="13.28515625" style="104" bestFit="1" customWidth="1"/>
    <col min="5" max="5" width="18.28515625" style="104" bestFit="1" customWidth="1"/>
    <col min="6" max="6" width="13.28515625" style="104" customWidth="1"/>
    <col min="7" max="7" width="12.140625" style="104" bestFit="1" customWidth="1"/>
    <col min="8" max="16384" width="9.140625" style="104"/>
  </cols>
  <sheetData>
    <row r="1" spans="1:7" ht="18.75">
      <c r="A1" s="137" t="s">
        <v>0</v>
      </c>
      <c r="B1" s="138"/>
      <c r="C1" s="139"/>
      <c r="D1" s="140"/>
      <c r="E1" s="141"/>
      <c r="F1" s="141"/>
    </row>
    <row r="2" spans="1:7" ht="18.75">
      <c r="A2" s="142" t="s">
        <v>105</v>
      </c>
      <c r="B2" s="143"/>
      <c r="C2" s="144"/>
      <c r="D2" s="140"/>
      <c r="E2" s="141"/>
      <c r="F2" s="141"/>
    </row>
    <row r="3" spans="1:7" ht="18.75">
      <c r="A3" s="142" t="str">
        <f>Orçamento!A3</f>
        <v>Obra: Base para instalação da Academia da 3ª idade</v>
      </c>
      <c r="B3" s="143"/>
      <c r="C3" s="144"/>
      <c r="D3" s="140"/>
      <c r="E3" s="141"/>
      <c r="F3" s="141"/>
    </row>
    <row r="4" spans="1:7" ht="18.75">
      <c r="A4" s="142" t="str">
        <f>Orçamento!A4</f>
        <v>Local: Servidão Avelar Pereira Chaves, Barrinha</v>
      </c>
      <c r="B4" s="143"/>
      <c r="C4" s="144"/>
      <c r="D4" s="140"/>
      <c r="E4" s="141"/>
      <c r="F4" s="141"/>
    </row>
    <row r="5" spans="1:7" ht="18.75">
      <c r="A5" s="142" t="str">
        <f>Orçamento!A5</f>
        <v>I0:MARÇO/2018</v>
      </c>
      <c r="B5" s="145"/>
      <c r="C5" s="94" t="s">
        <v>130</v>
      </c>
      <c r="D5" s="140"/>
      <c r="E5" s="141"/>
      <c r="F5" s="141"/>
    </row>
    <row r="6" spans="1:7" ht="18.75">
      <c r="A6" s="146" t="s">
        <v>127</v>
      </c>
      <c r="B6" s="140"/>
      <c r="C6" s="140"/>
      <c r="D6" s="140"/>
      <c r="E6" s="141"/>
      <c r="F6" s="141"/>
    </row>
    <row r="7" spans="1:7">
      <c r="A7" s="141"/>
      <c r="B7" s="141"/>
      <c r="C7" s="141"/>
      <c r="D7" s="141"/>
      <c r="E7" s="141"/>
      <c r="F7" s="141"/>
    </row>
    <row r="8" spans="1:7">
      <c r="A8" s="105" t="s">
        <v>2</v>
      </c>
      <c r="B8" s="106" t="s">
        <v>4</v>
      </c>
      <c r="C8" s="107" t="s">
        <v>106</v>
      </c>
      <c r="D8" s="107" t="s">
        <v>107</v>
      </c>
      <c r="E8" s="108" t="s">
        <v>128</v>
      </c>
      <c r="F8" s="108" t="s">
        <v>129</v>
      </c>
    </row>
    <row r="9" spans="1:7" ht="31.5">
      <c r="A9" s="109">
        <v>1</v>
      </c>
      <c r="B9" s="114" t="str">
        <f>Orçamento!C8</f>
        <v>SERVIÇOS DE ESCRITORIO, LABORATORIO E CAMPO</v>
      </c>
      <c r="C9" s="110"/>
      <c r="D9" s="111" t="e">
        <f>C9/C$16</f>
        <v>#DIV/0!</v>
      </c>
      <c r="E9" s="110"/>
      <c r="F9" s="110"/>
      <c r="G9" s="113"/>
    </row>
    <row r="10" spans="1:7">
      <c r="A10" s="109">
        <v>2</v>
      </c>
      <c r="B10" s="114" t="str">
        <f>[1]Orçamento!C14</f>
        <v>MOVIMENTO DE TERRAS</v>
      </c>
      <c r="C10" s="110"/>
      <c r="D10" s="111" t="e">
        <f t="shared" ref="D10:D15" si="0">C10/C$16</f>
        <v>#DIV/0!</v>
      </c>
      <c r="E10" s="110"/>
      <c r="F10" s="110"/>
      <c r="G10" s="113"/>
    </row>
    <row r="11" spans="1:7">
      <c r="A11" s="109">
        <v>3</v>
      </c>
      <c r="B11" s="114" t="str">
        <f>Orçamento!C13</f>
        <v>TRANSPORTES</v>
      </c>
      <c r="C11" s="110"/>
      <c r="D11" s="111" t="e">
        <f t="shared" si="0"/>
        <v>#DIV/0!</v>
      </c>
      <c r="E11" s="110"/>
      <c r="F11" s="110"/>
      <c r="G11" s="113"/>
    </row>
    <row r="12" spans="1:7">
      <c r="A12" s="109">
        <v>4</v>
      </c>
      <c r="B12" s="114" t="str">
        <f>Orçamento!C17</f>
        <v>DEMOLIÇÃO</v>
      </c>
      <c r="C12" s="110"/>
      <c r="D12" s="111" t="e">
        <f t="shared" si="0"/>
        <v>#DIV/0!</v>
      </c>
      <c r="E12" s="110"/>
      <c r="F12" s="110"/>
      <c r="G12" s="113"/>
    </row>
    <row r="13" spans="1:7">
      <c r="A13" s="109">
        <v>5</v>
      </c>
      <c r="B13" s="114" t="str">
        <f>Orçamento!C22</f>
        <v>ESTRUTURAS</v>
      </c>
      <c r="C13" s="110"/>
      <c r="D13" s="111" t="e">
        <f t="shared" si="0"/>
        <v>#DIV/0!</v>
      </c>
      <c r="E13" s="110"/>
      <c r="F13" s="110"/>
      <c r="G13" s="113"/>
    </row>
    <row r="14" spans="1:7">
      <c r="A14" s="109">
        <v>6</v>
      </c>
      <c r="B14" s="114" t="str">
        <f>Orçamento!C29</f>
        <v>CALÇAMENTOS</v>
      </c>
      <c r="C14" s="110"/>
      <c r="D14" s="111" t="e">
        <f t="shared" si="0"/>
        <v>#DIV/0!</v>
      </c>
      <c r="E14" s="110"/>
      <c r="F14" s="110"/>
      <c r="G14" s="113"/>
    </row>
    <row r="15" spans="1:7">
      <c r="A15" s="115"/>
      <c r="B15" s="116" t="s">
        <v>126</v>
      </c>
      <c r="C15" s="112"/>
      <c r="D15" s="111" t="e">
        <f t="shared" si="0"/>
        <v>#DIV/0!</v>
      </c>
      <c r="E15" s="110"/>
      <c r="F15" s="110"/>
      <c r="G15" s="113"/>
    </row>
    <row r="16" spans="1:7">
      <c r="A16" s="115"/>
      <c r="B16" s="116" t="s">
        <v>108</v>
      </c>
      <c r="C16" s="117">
        <f>SUM(C9:C15)</f>
        <v>0</v>
      </c>
      <c r="D16" s="118" t="e">
        <f>SUM(D9:D15)</f>
        <v>#DIV/0!</v>
      </c>
      <c r="E16" s="112"/>
      <c r="F16" s="112"/>
      <c r="G16" s="113"/>
    </row>
    <row r="17" spans="1:6">
      <c r="A17" s="115"/>
      <c r="B17" s="119" t="s">
        <v>109</v>
      </c>
      <c r="C17" s="112"/>
      <c r="D17" s="115"/>
      <c r="E17" s="117">
        <f>SUM(E16)</f>
        <v>0</v>
      </c>
      <c r="F17" s="117">
        <f>E16+F16</f>
        <v>0</v>
      </c>
    </row>
  </sheetData>
  <pageMargins left="1.4705118110236222" right="0.51181102362204722" top="0.78740157480314965" bottom="0.78740157480314965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Orçamento</vt:lpstr>
      <vt:lpstr>BDI</vt:lpstr>
      <vt:lpstr>Memória de Cálculo</vt:lpstr>
      <vt:lpstr>Cronograma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Thaísa Limongi</dc:creator>
  <cp:lastModifiedBy>flaviana</cp:lastModifiedBy>
  <cp:lastPrinted>2018-10-03T13:46:19Z</cp:lastPrinted>
  <dcterms:created xsi:type="dcterms:W3CDTF">2017-05-16T12:42:44Z</dcterms:created>
  <dcterms:modified xsi:type="dcterms:W3CDTF">2018-10-08T17:51:40Z</dcterms:modified>
</cp:coreProperties>
</file>